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cumail.sharepoint.com/sites/MathematicsProgramFacultyStaff-MATOFTF/Shared Documents/MATOFTF/Major Assignments/"/>
    </mc:Choice>
  </mc:AlternateContent>
  <xr:revisionPtr revIDLastSave="650" documentId="8_{F0342E15-A04A-4CA9-8835-585AEF0271C1}" xr6:coauthVersionLast="47" xr6:coauthVersionMax="47" xr10:uidLastSave="{F0A7FB41-55C1-4AC8-90EB-CE39CD5B107D}"/>
  <bookViews>
    <workbookView xWindow="-108" yWindow="12852" windowWidth="23256" windowHeight="12456" activeTab="1" xr2:uid="{1EF4C19E-4276-4C17-987B-894CE75FA715}"/>
  </bookViews>
  <sheets>
    <sheet name="Grading Sheet - Rubric" sheetId="8" r:id="rId1"/>
    <sheet name="Income and Projection" sheetId="12" r:id="rId2"/>
    <sheet name="Student Loans" sheetId="17" r:id="rId3"/>
    <sheet name="Mortgage Rates" sheetId="11" r:id="rId4"/>
    <sheet name="Credit Cards" sheetId="13" r:id="rId5"/>
    <sheet name="Annual Budget" sheetId="15" r:id="rId6"/>
    <sheet name="Random" sheetId="1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2" l="1"/>
  <c r="F55" i="12"/>
  <c r="F56" i="12"/>
  <c r="F57" i="12"/>
  <c r="F58" i="12"/>
  <c r="F59" i="12"/>
  <c r="F51" i="12"/>
  <c r="B11" i="12"/>
  <c r="E1" i="12"/>
  <c r="B29" i="12"/>
  <c r="D4" i="12"/>
  <c r="C4" i="12"/>
  <c r="A29" i="12"/>
  <c r="D29" i="15"/>
  <c r="B22" i="17"/>
  <c r="B1" i="17"/>
  <c r="B12" i="17" s="1"/>
  <c r="A1" i="8"/>
  <c r="B13" i="17" l="1"/>
  <c r="E4" i="12"/>
  <c r="E2" i="12" s="1"/>
  <c r="E52" i="12"/>
  <c r="E53" i="12"/>
  <c r="E54" i="12"/>
  <c r="E55" i="12"/>
  <c r="E56" i="12"/>
  <c r="E57" i="12"/>
  <c r="E58" i="12"/>
  <c r="E59" i="12"/>
  <c r="E51" i="12"/>
  <c r="D52" i="12"/>
  <c r="D53" i="12"/>
  <c r="F53" i="12" s="1"/>
  <c r="D54" i="12"/>
  <c r="D55" i="12"/>
  <c r="D56" i="12"/>
  <c r="D57" i="12"/>
  <c r="D58" i="12"/>
  <c r="D59" i="12"/>
  <c r="D51" i="12"/>
  <c r="F29" i="8"/>
  <c r="F21" i="8"/>
  <c r="B23" i="17"/>
  <c r="C36" i="8"/>
  <c r="C35" i="8"/>
  <c r="C34" i="8"/>
  <c r="C33" i="8"/>
  <c r="E29" i="8"/>
  <c r="E21" i="8"/>
  <c r="F16" i="8"/>
  <c r="E16" i="8"/>
  <c r="F9" i="8"/>
  <c r="E9" i="8"/>
  <c r="F52" i="12" l="1"/>
  <c r="F60" i="12" s="1"/>
  <c r="D60" i="12"/>
  <c r="E60" i="12"/>
  <c r="G16" i="8"/>
  <c r="H16" i="8" s="1"/>
  <c r="D34" i="8" s="1"/>
  <c r="G21" i="8"/>
  <c r="H21" i="8" s="1"/>
  <c r="D35" i="8" s="1"/>
  <c r="G9" i="8"/>
  <c r="H9" i="8" s="1"/>
  <c r="D33" i="8" s="1"/>
  <c r="G29" i="8"/>
  <c r="H29" i="8" s="1"/>
  <c r="D36" i="8" s="1"/>
  <c r="B15" i="17"/>
  <c r="A38" i="12" l="1"/>
  <c r="B25" i="13"/>
  <c r="B7" i="14" l="1"/>
  <c r="B8" i="14"/>
  <c r="B9" i="14"/>
  <c r="B10" i="14"/>
  <c r="C10" i="14" s="1"/>
  <c r="B6" i="14"/>
  <c r="C6" i="14" s="1"/>
  <c r="D10" i="14" l="1"/>
  <c r="C7" i="14"/>
  <c r="C9" i="14"/>
  <c r="C8" i="14"/>
  <c r="D6" i="14"/>
  <c r="E6" i="14"/>
  <c r="E10" i="14"/>
  <c r="D9" i="14" l="1"/>
  <c r="D8" i="14"/>
  <c r="D7" i="14"/>
  <c r="E7" i="14"/>
  <c r="E9" i="14"/>
  <c r="E8" i="14"/>
  <c r="B11" i="14" l="1"/>
  <c r="B12" i="14" s="1"/>
  <c r="C12" i="14" l="1"/>
  <c r="B13" i="14"/>
  <c r="D12" i="14"/>
  <c r="E12" i="14" s="1"/>
  <c r="D13" i="14" l="1"/>
  <c r="B14" i="14"/>
  <c r="D14" i="14" l="1"/>
  <c r="B15" i="14"/>
  <c r="C13" i="14"/>
  <c r="E13" i="14"/>
  <c r="D15" i="14" l="1"/>
  <c r="B16" i="14"/>
  <c r="E14" i="14"/>
  <c r="C14" i="14"/>
  <c r="C15" i="14" l="1"/>
  <c r="E15" i="14"/>
  <c r="B17" i="14"/>
  <c r="D16" i="14"/>
  <c r="C16" i="14" l="1"/>
  <c r="E16" i="14"/>
  <c r="D17" i="14"/>
  <c r="B18" i="14"/>
  <c r="H20" i="14"/>
  <c r="D18" i="14" l="1"/>
  <c r="B19" i="14"/>
  <c r="E17" i="14"/>
  <c r="C17" i="14"/>
  <c r="B20" i="14" l="1"/>
  <c r="D19" i="14"/>
  <c r="E18" i="14"/>
  <c r="C18" i="14"/>
  <c r="C19" i="14" l="1"/>
  <c r="E19" i="14"/>
  <c r="D20" i="14"/>
  <c r="B21" i="14"/>
  <c r="B22" i="14" l="1"/>
  <c r="D21" i="14"/>
  <c r="C20" i="14"/>
  <c r="E20" i="14"/>
  <c r="B23" i="14" l="1"/>
  <c r="D22" i="14"/>
  <c r="C21" i="14"/>
  <c r="E21" i="14"/>
  <c r="C22" i="14" l="1"/>
  <c r="E22" i="14"/>
  <c r="B24" i="14"/>
  <c r="D23" i="14"/>
  <c r="D24" i="14" l="1"/>
  <c r="B25" i="14"/>
  <c r="C23" i="14"/>
  <c r="E23" i="14"/>
  <c r="E24" i="14" l="1"/>
  <c r="C24" i="14"/>
  <c r="D25" i="14"/>
  <c r="B26" i="14"/>
  <c r="B27" i="14" l="1"/>
  <c r="D26" i="14"/>
  <c r="E25" i="14"/>
  <c r="C25" i="14"/>
  <c r="C26" i="14" l="1"/>
  <c r="H19" i="14" s="1"/>
  <c r="E26" i="14"/>
  <c r="B28" i="14"/>
  <c r="D27" i="14"/>
  <c r="E27" i="14" l="1"/>
  <c r="C27" i="14"/>
  <c r="D28" i="14"/>
  <c r="B29" i="14"/>
  <c r="D29" i="14" l="1"/>
  <c r="B30" i="14"/>
  <c r="E28" i="14"/>
  <c r="C28" i="14"/>
  <c r="D30" i="14" l="1"/>
  <c r="B31" i="14"/>
  <c r="E29" i="14"/>
  <c r="C29" i="14"/>
  <c r="B32" i="14" l="1"/>
  <c r="D31" i="14"/>
  <c r="E30" i="14"/>
  <c r="C30" i="14"/>
  <c r="H21" i="14" s="1"/>
  <c r="E31" i="14" l="1"/>
  <c r="C31" i="14"/>
  <c r="H22" i="14" s="1"/>
  <c r="A3" i="13" s="1"/>
  <c r="D32" i="14"/>
  <c r="B33" i="14"/>
  <c r="D33" i="14" s="1"/>
  <c r="C32" i="14" l="1"/>
  <c r="E32" i="14"/>
  <c r="E33" i="14"/>
  <c r="C33" i="14"/>
  <c r="D31" i="15" l="1"/>
</calcChain>
</file>

<file path=xl/sharedStrings.xml><?xml version="1.0" encoding="utf-8"?>
<sst xmlns="http://schemas.openxmlformats.org/spreadsheetml/2006/main" count="207" uniqueCount="167">
  <si>
    <t>Rubric Category</t>
  </si>
  <si>
    <t>(% weighting for assignment)</t>
  </si>
  <si>
    <t>Requirements for full credit</t>
  </si>
  <si>
    <t>Did you meet the requirements?</t>
  </si>
  <si>
    <t>Possible Points</t>
  </si>
  <si>
    <t>Your Points</t>
  </si>
  <si>
    <t>Comments</t>
  </si>
  <si>
    <t>Rubric Score</t>
  </si>
  <si>
    <t>Income and Projection (Calculations)</t>
  </si>
  <si>
    <t>You have entered your full name in the field provided.  (Note that entering your name on this sheet is required in order to complete the assignment.) (1 point)</t>
  </si>
  <si>
    <t>You have completed the CPI table appropriately based on the given starting month and year.</t>
  </si>
  <si>
    <t>You have correctly calculated the slope and y-intercept of the best-fit line for your CPI values using the appropriate Excel functions with appropriate cell references. (2 points each)</t>
  </si>
  <si>
    <t>Your projection year entry (1 point), projected CPI formula (3 points), and inflation rate formula (2 points) are correct and use appropriate cell references.</t>
  </si>
  <si>
    <t>You have used an Excel formula to bring your Current Income value forward (1 point), and your 5-year Income Projection (3 points) and Projected Monthly Income (2 points) formulas are correct and use appropriate cell references.</t>
  </si>
  <si>
    <t>You have explicitly formatted all entries as directed in the instructions.</t>
  </si>
  <si>
    <t>Subtotals</t>
  </si>
  <si>
    <t>Student Loans (Calculations)</t>
  </si>
  <si>
    <t>You have correctly input your interest rate from the Mortgage Rates tab. (1 point)</t>
  </si>
  <si>
    <t>For the Unsubsidized Loan, you have correctly entered the number of years interest accrues while in school (1 point), and your formulas for the additional interest and the new total principal for the loan are correct (2 points each).</t>
  </si>
  <si>
    <t>Your number of payments per year and number of years entries are correct (1 point each).</t>
  </si>
  <si>
    <r>
      <t xml:space="preserve">For the Subsidized Loan, you have correctly calculated the Monthly Loan Payment (4 points), Total Paid (2 points), and Interest Paid (2 points).  For all entries, use the provided formulas. </t>
    </r>
    <r>
      <rPr>
        <b/>
        <sz val="12"/>
        <rFont val="Calibri"/>
        <family val="2"/>
        <scheme val="minor"/>
      </rPr>
      <t xml:space="preserve">Do not use the Excel built-in =FV() or =PMT(). </t>
    </r>
  </si>
  <si>
    <t>For the Unsubsidized Loan, you have correctly calculated the Monthly Loan Payment (4 points), Total Paid (2 points), and Interest Paid (2 points).</t>
  </si>
  <si>
    <t>Credit Cards (Calculations)</t>
  </si>
  <si>
    <t>You have correctly entered the APR, Starting Balance, Payments per Year, Percentage of the Current Balance, and Fixed Minimum entries based on the values provided in the description in cell A3 (1 point each).</t>
  </si>
  <si>
    <t>For your Current Balance, Payment, Balance After Payment, and Interest entries, you have provided Excel formulas with appropriate cell references for all inputs.</t>
  </si>
  <si>
    <t>For the Number of Years to Pay Off, Total Amount Paid, and Total Interest Paid, you have provided Excel functions with appropriate cell references (3 points each).</t>
  </si>
  <si>
    <t>You have explicitly formatted all entries as discussed in the instructions.</t>
  </si>
  <si>
    <t>Annual Budget (Calculations)</t>
  </si>
  <si>
    <t>For the Housing through Other rows, you have completed the Frequency Per Year entries (4 points) and Cost entries (4 points), and your Total Annual Cost entries (8 points) are Excel formulas using appropriate cell references.</t>
  </si>
  <si>
    <t>For the Subsidized Monthly Loan row, you have correctly entered the Frequency (1 point), brought forward the loan payment amount from the Student Loans worksheet using a cell reference (2 points), and provided an Excel formula for the Total Annual Cost entry (2 points).</t>
  </si>
  <si>
    <t>For the Credit Card Monthly Payment row, you have correctly entered the Frequency (1 point), brought forward the first credit card payment amount from the Credit Cards worksheet using an Excel formula (2 points), and provided an Excel formula for the Total Annual Cost entry (2 points).</t>
  </si>
  <si>
    <t>Your Total Annual Budget correctly adds up the costs for Housing through the Credit Card payment, using the Excel SUM() function.</t>
  </si>
  <si>
    <t>You have correctly calculated the Projected Total in 5 Years (3 points) and Remaining Total (2 points), using Excel formulas with appropriate cell references.</t>
  </si>
  <si>
    <t>You have included a Pie Chart for your Total Annual Cost entries, using the Budget Category entries as a legend; updating the chart title; and adding percentage labels.</t>
  </si>
  <si>
    <t xml:space="preserve">You have explicitly formatted your cells as directed in the instructions. </t>
  </si>
  <si>
    <r>
      <rPr>
        <b/>
        <u/>
        <sz val="18"/>
        <color theme="1"/>
        <rFont val="Calibri"/>
        <family val="2"/>
        <scheme val="minor"/>
      </rPr>
      <t>Assignment Advisory:</t>
    </r>
    <r>
      <rPr>
        <b/>
        <sz val="14"/>
        <color theme="1"/>
        <rFont val="Calibri"/>
        <family val="2"/>
        <scheme val="minor"/>
      </rPr>
      <t xml:space="preserve"> </t>
    </r>
    <r>
      <rPr>
        <b/>
        <sz val="12"/>
        <color theme="1"/>
        <rFont val="Calibri (Body)"/>
      </rPr>
      <t>You must use the latest desktop version of Excel for Microsoft 365 for this assigment.  (This is provided free by GCU; contact the Help Desk for more information and help installing the software.) Using an earlier version of Excel or a different spreadsheet program may result in missing or corrupted template elements.  Copying cells from or into this template may likewise result in corrupted data.</t>
    </r>
  </si>
  <si>
    <r>
      <rPr>
        <b/>
        <sz val="20"/>
        <color theme="1"/>
        <rFont val="Calibri"/>
        <family val="2"/>
        <scheme val="minor"/>
      </rPr>
      <t>2</t>
    </r>
    <r>
      <rPr>
        <sz val="12"/>
        <color theme="1"/>
        <rFont val="Calibri"/>
        <family val="2"/>
        <scheme val="minor"/>
      </rPr>
      <t xml:space="preserve"> Below, you will find an annual income that someone could expect to earn once they start their career. Because they expect to enter into this career in the future rather than today, you will need to project what that income will be five years in the future so you can investigate savings, investments and loan repayments.</t>
    </r>
  </si>
  <si>
    <t>Legend</t>
  </si>
  <si>
    <t>If a cell is shaded</t>
  </si>
  <si>
    <t>You should</t>
  </si>
  <si>
    <t>Blue</t>
  </si>
  <si>
    <t>Enter a text response</t>
  </si>
  <si>
    <t>Current Income</t>
  </si>
  <si>
    <t>Green</t>
  </si>
  <si>
    <t>Enter a number</t>
  </si>
  <si>
    <t>Gold</t>
  </si>
  <si>
    <t>Enter an Excel formula</t>
  </si>
  <si>
    <t>Future Income Projection</t>
  </si>
  <si>
    <t>Any other color</t>
  </si>
  <si>
    <t>Make no changes</t>
  </si>
  <si>
    <r>
      <rPr>
        <b/>
        <sz val="20"/>
        <color theme="1"/>
        <rFont val="Calibri"/>
        <family val="2"/>
        <scheme val="minor"/>
      </rPr>
      <t>2a</t>
    </r>
    <r>
      <rPr>
        <sz val="12"/>
        <color theme="1"/>
        <rFont val="Calibri"/>
        <family val="2"/>
        <scheme val="minor"/>
      </rPr>
      <t xml:space="preserve"> Below, you will generate the projected income 5 years in the future  You will base your projection on CPI values that you look up.  Use this procedure to look up the CPI value:
1. Go to Bureau of Labor Statistics page link https://data.bls.gov/cgi-bin/surveymost?cu
2. Check the box to the left of text "U.S. city average, All items - CUUR0000SA0"
3. Press the "Retrieve Data" button at the bottom of the list.  This should take you to a CPI table for about the last 10 years. (You may need to change the values shown by using the "Change Output Options" at the top of the page).
First, fill in the CPI value for the given month (1 = Jan, 2 = Feb, etc.) and year.  Then, fill in the CPI values for the next 8 years, advancing exactly one year for each value.  For example, if you start in February 2011, your next CPI value will come from February 2012.  Format your CPI values as Number with 3 decimals of precision.</t>
    </r>
  </si>
  <si>
    <r>
      <rPr>
        <b/>
        <sz val="20"/>
        <color rgb="FF000000"/>
        <rFont val="Calibri"/>
        <family val="2"/>
      </rPr>
      <t>2b</t>
    </r>
    <r>
      <rPr>
        <sz val="12"/>
        <color rgb="FF000000"/>
        <rFont val="Calibri"/>
        <family val="2"/>
      </rPr>
      <t xml:space="preserve"> Now, from the year and CPI values, find the slope and y-intercept of the best-fit line for your CPI values.  Format your values as Numbers with 3 decimals of precision.</t>
    </r>
  </si>
  <si>
    <t>Slope (m)</t>
  </si>
  <si>
    <t>Y-Intercept (b)</t>
  </si>
  <si>
    <r>
      <rPr>
        <b/>
        <sz val="20"/>
        <color rgb="FF000000"/>
        <rFont val="Calibri"/>
        <family val="2"/>
      </rPr>
      <t>2c</t>
    </r>
    <r>
      <rPr>
        <sz val="12"/>
        <color rgb="FF000000"/>
        <rFont val="Calibri"/>
        <family val="2"/>
      </rPr>
      <t xml:space="preserve"> Use your slope and y-intercept to project the CPI 5 years in the future based on the Year you are Projecting the Income to;  calculate the 5-year Inflation Rate based on the last CPI value from the table in 2a and the Projected CPI Value; apply the 5-year Inflation Rate to your Current Income to find a 5-year Income Projection; and calculate the Projected Monthly Income. Use Excel formulas with cell references when appropriate for all gold cells.
Format the Projected CPI Value as a Number with 3 decimal places and the 5-year Inflation Rate as a Percentage with 2 decimal places. Format Your Current Income, Your 5-year Income Projection, and Projected Monthly Income as Currency with 2 decimal places.</t>
    </r>
  </si>
  <si>
    <t>Month Number</t>
  </si>
  <si>
    <t>Year</t>
  </si>
  <si>
    <t>CPI Value</t>
  </si>
  <si>
    <t>Year you are Projecting your Income to (5 years after the last CPI value from 2a)</t>
  </si>
  <si>
    <t>Projected CPI Value for the Year you are Projecting to</t>
  </si>
  <si>
    <t>The 5-year Inflation Rate based on the last CPI value from 2a and the Projected CPI value</t>
  </si>
  <si>
    <t>Your Current Income (cell referenced from above)</t>
  </si>
  <si>
    <t>Your 5-year Income Projection</t>
  </si>
  <si>
    <t>Projected Monthly Income</t>
  </si>
  <si>
    <t>Your name (brought forward from the Income and Projection tab):</t>
  </si>
  <si>
    <r>
      <rPr>
        <b/>
        <sz val="18"/>
        <color rgb="FF000000"/>
        <rFont val="Calibri"/>
        <family val="2"/>
      </rPr>
      <t>3</t>
    </r>
    <r>
      <rPr>
        <sz val="12"/>
        <color rgb="FF000000"/>
        <rFont val="Calibri"/>
        <family val="2"/>
      </rPr>
      <t xml:space="preserve"> On this sheet, you will consider two different student loan repayments.  You will calculate the monthly loan payment required for a 10-year unsubsidized student loan at a given interest rate as well as a subsidized student loan at a given interest rate, along with the total amount paid and interest paid on both loans.
Start by looking up the rate to use as your APR.  Use the chart on the Mortgage Rates tab, which contains historical data on 30-year fixed mortgage rates. </t>
    </r>
  </si>
  <si>
    <t>APR Year</t>
  </si>
  <si>
    <t>APR Month</t>
  </si>
  <si>
    <t>Interest Rate</t>
  </si>
  <si>
    <r>
      <rPr>
        <b/>
        <sz val="18"/>
        <color rgb="FF000000"/>
        <rFont val="Calibri"/>
        <family val="2"/>
      </rPr>
      <t>4</t>
    </r>
    <r>
      <rPr>
        <sz val="12"/>
        <color rgb="FF000000"/>
        <rFont val="Calibri"/>
        <family val="2"/>
      </rPr>
      <t xml:space="preserve"> Now, using the Student Loan Amount given below, perform each of the calculations indicated.  Refer to the Financial formulas section provided on the Instructions Word document as needed. </t>
    </r>
    <r>
      <rPr>
        <b/>
        <sz val="12"/>
        <color rgb="FF000000"/>
        <rFont val="Calibri"/>
        <family val="2"/>
      </rPr>
      <t>Do not use the Excel built-in =PMT() function.</t>
    </r>
    <r>
      <rPr>
        <sz val="12"/>
        <color rgb="FF000000"/>
        <rFont val="Calibri"/>
        <family val="2"/>
      </rPr>
      <t xml:space="preserve">
Format all financial amounts as Currency with the $ symbol and 2 decimal places, and all n and t entries as Number with 0 decimals.</t>
    </r>
  </si>
  <si>
    <t>Subsidized Student Loan (determine the monthly payment required for a 10-year loan)</t>
  </si>
  <si>
    <t>Unsubsidized Student Loan (determine the monthly payment required for a 10-year loan that accrues simple interest while in school for 4 years)</t>
  </si>
  <si>
    <t>Initial principal amount to repay (P)</t>
  </si>
  <si>
    <t>Your APR (r)</t>
  </si>
  <si>
    <t>Number of years while in school</t>
  </si>
  <si>
    <t>Additional interest accrued while in school</t>
  </si>
  <si>
    <t>New principal amount to repay (P)</t>
  </si>
  <si>
    <t>Number of payments per year (n)</t>
  </si>
  <si>
    <t>Number of years (t)</t>
  </si>
  <si>
    <t>The monthly loan payment (PMT) based on the initial principal</t>
  </si>
  <si>
    <t>The monthly loan payment (PMT) based on the new principal amount</t>
  </si>
  <si>
    <t>Total amount paid on the loan</t>
  </si>
  <si>
    <t>Interest paid on loan</t>
  </si>
  <si>
    <t>Interest paid on the loan (including the interest accrued while in school).</t>
  </si>
  <si>
    <t>Jan</t>
  </si>
  <si>
    <t>Feb</t>
  </si>
  <si>
    <t>Mar</t>
  </si>
  <si>
    <t>Apr</t>
  </si>
  <si>
    <t>May</t>
  </si>
  <si>
    <t>Jun</t>
  </si>
  <si>
    <t>Jul</t>
  </si>
  <si>
    <t>Aug</t>
  </si>
  <si>
    <t>Sep</t>
  </si>
  <si>
    <t>Oct</t>
  </si>
  <si>
    <t>Nov</t>
  </si>
  <si>
    <t>Dec</t>
  </si>
  <si>
    <r>
      <rPr>
        <b/>
        <sz val="16"/>
        <color rgb="FF000000"/>
        <rFont val="Calibri"/>
        <family val="2"/>
      </rPr>
      <t>5</t>
    </r>
    <r>
      <rPr>
        <sz val="12"/>
        <color rgb="FF000000"/>
        <rFont val="Calibri"/>
        <family val="2"/>
      </rPr>
      <t xml:space="preserve"> Below you will examine paying off credit card debt with the minimum payment. Use the information below to complete the problem.</t>
    </r>
  </si>
  <si>
    <r>
      <rPr>
        <b/>
        <sz val="18"/>
        <color rgb="FF000000"/>
        <rFont val="Calibri"/>
        <family val="2"/>
      </rPr>
      <t>5a</t>
    </r>
    <r>
      <rPr>
        <sz val="11"/>
        <color rgb="FF000000"/>
        <rFont val="Calibri"/>
        <family val="2"/>
      </rPr>
      <t xml:space="preserve"> </t>
    </r>
    <r>
      <rPr>
        <sz val="12"/>
        <color rgb="FF000000"/>
        <rFont val="Calibri"/>
        <family val="2"/>
      </rPr>
      <t>These are the starting parameters, use cell references to these values in your formulas in part 5b. Enter the appropriate values from above. 
Format all percentages as Percentages to two decimal places, all currency values as Currency to two decimal places, and Payments per Year as Number to zero decimal places.</t>
    </r>
  </si>
  <si>
    <t>APR</t>
  </si>
  <si>
    <t>Starting Balance</t>
  </si>
  <si>
    <t>Payments per Year</t>
  </si>
  <si>
    <t>Minimum Payment</t>
  </si>
  <si>
    <t>Percentage of the Current Balance</t>
  </si>
  <si>
    <t>Fixed Minimum</t>
  </si>
  <si>
    <r>
      <rPr>
        <b/>
        <sz val="18"/>
        <color rgb="FF000000"/>
        <rFont val="Calibri"/>
        <family val="2"/>
      </rPr>
      <t>5b</t>
    </r>
    <r>
      <rPr>
        <sz val="12"/>
        <color rgb="FF000000"/>
        <rFont val="Calibri"/>
        <family val="2"/>
      </rPr>
      <t xml:space="preserve"> Below enter Excel formulas with cell references and appropriate built-in Excel functions to calculate the Current Balance, Payment, Balance After Payment, and Interest for each Month. You should continue to fill in the rows until you reach a balance of 0. Note that the Current Balance for Month 1 is completed for you.
Format all cells as Currency with 2 decimal places.</t>
    </r>
  </si>
  <si>
    <r>
      <rPr>
        <b/>
        <sz val="18"/>
        <color rgb="FF000000"/>
        <rFont val="Calibri"/>
        <family val="2"/>
        <scheme val="minor"/>
      </rPr>
      <t>5c</t>
    </r>
    <r>
      <rPr>
        <sz val="12"/>
        <color rgb="FF000000"/>
        <rFont val="Calibri"/>
        <family val="2"/>
        <scheme val="minor"/>
      </rPr>
      <t xml:space="preserve"> Use the table from 5b to calculate the Number of Years to Pay Off (based on the number of Months found), Total Amount Paid, and Amount of Total Interest Paid.
Format the Number of Years to Pay Off as a Number with 2 decimal places and the Total Amount Paid and Amount of Total Interest Paid as Currency with 2 decimal places.</t>
    </r>
  </si>
  <si>
    <t>Month</t>
  </si>
  <si>
    <t>Current
 Balance</t>
  </si>
  <si>
    <r>
      <rPr>
        <b/>
        <sz val="12"/>
        <color theme="1"/>
        <rFont val="Calibri"/>
        <family val="2"/>
        <scheme val="minor"/>
      </rPr>
      <t>Payment</t>
    </r>
    <r>
      <rPr>
        <b/>
        <sz val="9"/>
        <color theme="1"/>
        <rFont val="Calibri"/>
        <family val="2"/>
        <scheme val="minor"/>
      </rPr>
      <t xml:space="preserve"> 
</t>
    </r>
    <r>
      <rPr>
        <sz val="9"/>
        <color theme="1"/>
        <rFont val="Calibri"/>
        <family val="2"/>
        <scheme val="minor"/>
      </rPr>
      <t>see note at side</t>
    </r>
  </si>
  <si>
    <t>Balance After 
Payment</t>
  </si>
  <si>
    <t>Interest for this month.</t>
  </si>
  <si>
    <t>Number of Years to Pay Off</t>
  </si>
  <si>
    <t>Total Amount Paid</t>
  </si>
  <si>
    <t>Amount of Total Interest Paid</t>
  </si>
  <si>
    <r>
      <rPr>
        <b/>
        <sz val="18"/>
        <color rgb="FF000000"/>
        <rFont val="Calibri"/>
        <family val="2"/>
      </rPr>
      <t>6</t>
    </r>
    <r>
      <rPr>
        <sz val="12"/>
        <color rgb="FF000000"/>
        <rFont val="Calibri"/>
        <family val="2"/>
      </rPr>
      <t xml:space="preserve"> Below, you will input the details of your future budget. (You </t>
    </r>
    <r>
      <rPr>
        <b/>
        <u/>
        <sz val="12"/>
        <color rgb="FF000000"/>
        <rFont val="Calibri"/>
        <family val="2"/>
      </rPr>
      <t>must</t>
    </r>
    <r>
      <rPr>
        <sz val="12"/>
        <color rgb="FF000000"/>
        <rFont val="Calibri"/>
        <family val="2"/>
      </rPr>
      <t xml:space="preserve"> include an Item for each Category.) Start by filling in the frequency of how often you would pay for these items per year. For example, for an item you'd pay for monthly, the frequency would be 12. To find the cost of these items you can research the average cost of each item for a city where you plan to live, use your own personal experience, or consult with a family member. For the minimum credit card and subsidized student loan payments, cell reference the previous values you found (use the value for the subsidized student loan payments). See below for additional details on the credit card payment. Then, calculate the Total Annual Cost of each Item using Excel functions with cell references. 
Once you've completed your budget items, find the Total Annual Budget using an Excel function with cell references. Then project that total 5 years into the future using the same inflation rate you found in part 2c. Finally, using your projected 5 year income, find out how much money you will have left over annually after your total budget items have been subtracted from your income using Excel functions with cell references.
Format all costs as Currency with 2 decimal places. Format all frequencies as Numbers with 0 decimal places</t>
    </r>
  </si>
  <si>
    <r>
      <rPr>
        <b/>
        <sz val="18"/>
        <color rgb="FF000000"/>
        <rFont val="Calibri"/>
        <family val="2"/>
      </rPr>
      <t>7</t>
    </r>
    <r>
      <rPr>
        <sz val="11"/>
        <color rgb="FF000000"/>
        <rFont val="Calibri"/>
        <family val="2"/>
      </rPr>
      <t xml:space="preserve"> Insert a pie chart that shows the percentage of the Total Annual Income represented by each the Total Annual Cost for each budget item, changes the chart title from the default, and include the percentages as data labels.</t>
    </r>
  </si>
  <si>
    <t>Personal Budget Expenses</t>
  </si>
  <si>
    <t>Budget Category (units)</t>
  </si>
  <si>
    <t>Frequency per Year</t>
  </si>
  <si>
    <t>Cost</t>
  </si>
  <si>
    <t>Total Annual Cost</t>
  </si>
  <si>
    <t>Housing</t>
  </si>
  <si>
    <t>Utilities</t>
  </si>
  <si>
    <t>Inset Pie chart Here:
Make sure to include the Chart Title and labels for the categories, "Housing," "Utilities," etc.</t>
  </si>
  <si>
    <t>Food</t>
  </si>
  <si>
    <t>Transportation</t>
  </si>
  <si>
    <t>Insurance</t>
  </si>
  <si>
    <t>Medical and Healthcare</t>
  </si>
  <si>
    <t>Personal Spending</t>
  </si>
  <si>
    <t>Other</t>
  </si>
  <si>
    <t>Total Annual Budget</t>
  </si>
  <si>
    <t>Inflation Rate from 2c</t>
  </si>
  <si>
    <t>Projected Total in 5 Years</t>
  </si>
  <si>
    <t>Your 5-year Income Projection from 2c</t>
  </si>
  <si>
    <t>Remaining Income</t>
  </si>
  <si>
    <t>Seed</t>
  </si>
  <si>
    <t>Rand1</t>
  </si>
  <si>
    <t>Rand2</t>
  </si>
  <si>
    <t>Rand3</t>
  </si>
  <si>
    <t>Rand4</t>
  </si>
  <si>
    <t>Rand5</t>
  </si>
  <si>
    <t>Rand6</t>
  </si>
  <si>
    <t>Rand7</t>
  </si>
  <si>
    <t>Rand8</t>
  </si>
  <si>
    <t>Rand9</t>
  </si>
  <si>
    <t>Rand10</t>
  </si>
  <si>
    <t>Rand11</t>
  </si>
  <si>
    <t>Rand12</t>
  </si>
  <si>
    <t>Rand13</t>
  </si>
  <si>
    <t>Rand14</t>
  </si>
  <si>
    <t>Rand15</t>
  </si>
  <si>
    <t>Rand16</t>
  </si>
  <si>
    <t>Rand17</t>
  </si>
  <si>
    <t>Rand18</t>
  </si>
  <si>
    <t>Rand19</t>
  </si>
  <si>
    <t>Rand20</t>
  </si>
  <si>
    <t>Rand21</t>
  </si>
  <si>
    <t>Rand22</t>
  </si>
  <si>
    <r>
      <rPr>
        <vertAlign val="superscript"/>
        <sz val="11"/>
        <color theme="1"/>
        <rFont val="Calibri"/>
        <family val="2"/>
        <scheme val="minor"/>
      </rPr>
      <t>1</t>
    </r>
    <r>
      <rPr>
        <sz val="11"/>
        <color theme="1"/>
        <rFont val="Calibri"/>
        <family val="2"/>
        <scheme val="minor"/>
      </rPr>
      <t xml:space="preserve"> Use the subsidized monthly student loan payment from part 4. Make sure to use a cell reference to the corresponding value.</t>
    </r>
  </si>
  <si>
    <r>
      <rPr>
        <vertAlign val="superscript"/>
        <sz val="11"/>
        <color theme="1"/>
        <rFont val="Calibri"/>
        <family val="2"/>
        <scheme val="minor"/>
      </rPr>
      <t>2</t>
    </r>
    <r>
      <rPr>
        <sz val="11"/>
        <color theme="1"/>
        <rFont val="Calibri"/>
        <family val="2"/>
        <scheme val="minor"/>
      </rPr>
      <t xml:space="preserve"> Use the maximal monthly payment from the Credit Card tab.</t>
    </r>
  </si>
  <si>
    <r>
      <t xml:space="preserve">Monthly Loan Payment </t>
    </r>
    <r>
      <rPr>
        <b/>
        <vertAlign val="superscript"/>
        <sz val="11"/>
        <color theme="1"/>
        <rFont val="Calibri"/>
        <family val="2"/>
        <scheme val="minor"/>
      </rPr>
      <t>1</t>
    </r>
  </si>
  <si>
    <r>
      <t xml:space="preserve">Monthly Credit Card Payment </t>
    </r>
    <r>
      <rPr>
        <b/>
        <vertAlign val="superscript"/>
        <sz val="11"/>
        <color theme="1"/>
        <rFont val="Calibri"/>
        <family val="2"/>
        <scheme val="minor"/>
      </rPr>
      <t>2</t>
    </r>
  </si>
  <si>
    <r>
      <rPr>
        <b/>
        <sz val="20"/>
        <color rgb="FF000000"/>
        <rFont val="Calibri"/>
        <family val="2"/>
        <scheme val="minor"/>
      </rPr>
      <t>1</t>
    </r>
    <r>
      <rPr>
        <sz val="12"/>
        <color rgb="FF000000"/>
        <rFont val="Calibri"/>
        <family val="2"/>
        <scheme val="minor"/>
      </rPr>
      <t xml:space="preserve"> Enter your full name and current year to the right.  If your full name is less than 10 letters long, add additional letters 'X' at the end until you reach length 10. Make sure the year is in the form 2025, not 25, or '25, etc.</t>
    </r>
  </si>
  <si>
    <t>Your Name Here</t>
  </si>
  <si>
    <t>Current Year</t>
  </si>
  <si>
    <r>
      <rPr>
        <b/>
        <sz val="12"/>
        <color rgb="FF000000"/>
        <rFont val="Calibri"/>
        <family val="2"/>
      </rPr>
      <t>Note:</t>
    </r>
    <r>
      <rPr>
        <sz val="12"/>
        <color rgb="FF000000"/>
        <rFont val="Calibri"/>
        <family val="2"/>
      </rPr>
      <t xml:space="preserve"> Except for the final payment, the amount you pay at the start of the month is the </t>
    </r>
    <r>
      <rPr>
        <b/>
        <sz val="12"/>
        <color rgb="FF000000"/>
        <rFont val="Calibri"/>
        <family val="2"/>
      </rPr>
      <t>larger</t>
    </r>
    <r>
      <rPr>
        <sz val="12"/>
        <color rgb="FF000000"/>
        <rFont val="Calibri"/>
        <family val="2"/>
      </rPr>
      <t xml:space="preserve"> of the </t>
    </r>
    <r>
      <rPr>
        <b/>
        <i/>
        <sz val="12"/>
        <color rgb="FF000000"/>
        <rFont val="Calibri"/>
        <family val="2"/>
      </rPr>
      <t>fixed minimum</t>
    </r>
    <r>
      <rPr>
        <sz val="12"/>
        <color rgb="FF000000"/>
        <rFont val="Calibri"/>
        <family val="2"/>
      </rPr>
      <t xml:space="preserve"> payment and the </t>
    </r>
    <r>
      <rPr>
        <b/>
        <i/>
        <sz val="12"/>
        <color rgb="FF000000"/>
        <rFont val="Calibri"/>
        <family val="2"/>
      </rPr>
      <t>percentage of the current balance</t>
    </r>
    <r>
      <rPr>
        <sz val="12"/>
        <color rgb="FF000000"/>
        <rFont val="Calibri"/>
        <family val="2"/>
      </rPr>
      <t xml:space="preserve"> (column B). You might try the functions =MAX() and =MIN() in combination as in:
       =MIN(current_balance, MAX(current_balance*$percentage_of_current, $fixed_minimum))
The "$" signs indicate where the references need to be protected for autofill to work.</t>
    </r>
  </si>
  <si>
    <t>Major Assignment 2 Grading Sheet (01/26/2026)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</si>
</sst>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0.0"/>
  </numFmts>
  <fonts count="45">
    <font>
      <sz val="12"/>
      <color theme="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20"/>
      <color theme="1"/>
      <name val="Calibri"/>
      <family val="2"/>
      <scheme val="minor"/>
    </font>
    <font>
      <b/>
      <sz val="16"/>
      <color theme="1"/>
      <name val="Calibri"/>
      <family val="2"/>
      <scheme val="minor"/>
    </font>
    <font>
      <b/>
      <sz val="14"/>
      <color theme="1"/>
      <name val="Calibri"/>
      <family val="2"/>
      <scheme val="minor"/>
    </font>
    <font>
      <b/>
      <u/>
      <sz val="18"/>
      <color theme="1"/>
      <name val="Calibri"/>
      <family val="2"/>
      <scheme val="minor"/>
    </font>
    <font>
      <b/>
      <sz val="12"/>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2"/>
      <color theme="0" tint="-0.14999847407452621"/>
      <name val="Calibri"/>
      <family val="2"/>
      <scheme val="minor"/>
    </font>
    <font>
      <b/>
      <sz val="12"/>
      <color theme="1"/>
      <name val="Calibri (Body)"/>
    </font>
    <font>
      <sz val="12"/>
      <color theme="1"/>
      <name val="Times New Roman"/>
      <family val="1"/>
    </font>
    <font>
      <sz val="10"/>
      <color rgb="FF000000"/>
      <name val="Arial Unicode MS"/>
      <family val="2"/>
    </font>
    <font>
      <sz val="12"/>
      <color rgb="FF000000"/>
      <name val="Calibri"/>
      <family val="2"/>
    </font>
    <font>
      <b/>
      <sz val="20"/>
      <color rgb="FF000000"/>
      <name val="Calibri"/>
      <family val="2"/>
    </font>
    <font>
      <b/>
      <sz val="14"/>
      <color rgb="FF000000"/>
      <name val="Calibri"/>
      <family val="2"/>
    </font>
    <font>
      <b/>
      <sz val="11"/>
      <color rgb="FF000000"/>
      <name val="Calibri"/>
      <family val="2"/>
    </font>
    <font>
      <b/>
      <sz val="18"/>
      <color rgb="FF000000"/>
      <name val="Calibri"/>
      <family val="2"/>
    </font>
    <font>
      <sz val="11"/>
      <color rgb="FF000000"/>
      <name val="Calibri"/>
      <family val="2"/>
    </font>
    <font>
      <b/>
      <sz val="16"/>
      <color rgb="FF000000"/>
      <name val="Calibri"/>
      <family val="2"/>
    </font>
    <font>
      <b/>
      <sz val="12"/>
      <color rgb="FF000000"/>
      <name val="Calibri"/>
      <family val="2"/>
    </font>
    <font>
      <b/>
      <sz val="18"/>
      <color rgb="FF000000"/>
      <name val="Calibri"/>
      <family val="2"/>
      <scheme val="minor"/>
    </font>
    <font>
      <sz val="12"/>
      <color rgb="FF000000"/>
      <name val="Calibri"/>
      <family val="2"/>
      <scheme val="minor"/>
    </font>
    <font>
      <b/>
      <sz val="20"/>
      <color rgb="FF000000"/>
      <name val="Calibri"/>
      <family val="2"/>
      <scheme val="minor"/>
    </font>
    <font>
      <b/>
      <sz val="9"/>
      <color theme="1"/>
      <name val="Calibri"/>
      <family val="2"/>
      <scheme val="minor"/>
    </font>
    <font>
      <sz val="9"/>
      <color theme="1"/>
      <name val="Calibri"/>
      <family val="2"/>
      <scheme val="minor"/>
    </font>
    <font>
      <b/>
      <u/>
      <sz val="12"/>
      <color rgb="FF000000"/>
      <name val="Calibri"/>
      <family val="2"/>
    </font>
    <font>
      <b/>
      <sz val="10"/>
      <name val="Arial"/>
      <family val="2"/>
    </font>
    <font>
      <b/>
      <sz val="16"/>
      <color theme="1"/>
      <name val="Times New Roman"/>
      <family val="1"/>
    </font>
    <font>
      <b/>
      <sz val="16"/>
      <color theme="0"/>
      <name val="Calibri"/>
      <family val="2"/>
      <scheme val="minor"/>
    </font>
    <font>
      <b/>
      <sz val="14"/>
      <color theme="0" tint="-4.9989318521683403E-2"/>
      <name val="Calibri"/>
      <family val="2"/>
    </font>
    <font>
      <b/>
      <sz val="14"/>
      <color theme="0" tint="-4.9989318521683403E-2"/>
      <name val="Calibri"/>
      <family val="2"/>
      <scheme val="minor"/>
    </font>
    <font>
      <b/>
      <sz val="12"/>
      <color theme="0" tint="-4.9989318521683403E-2"/>
      <name val="Calibri"/>
      <family val="2"/>
      <scheme val="minor"/>
    </font>
    <font>
      <vertAlign val="superscript"/>
      <sz val="11"/>
      <color theme="1"/>
      <name val="Calibri"/>
      <family val="2"/>
      <scheme val="minor"/>
    </font>
    <font>
      <b/>
      <vertAlign val="superscript"/>
      <sz val="11"/>
      <color theme="1"/>
      <name val="Calibri"/>
      <family val="2"/>
      <scheme val="minor"/>
    </font>
    <font>
      <sz val="12"/>
      <color theme="0"/>
      <name val="Calibri"/>
      <family val="2"/>
      <scheme val="minor"/>
    </font>
    <font>
      <b/>
      <sz val="14"/>
      <color theme="0"/>
      <name val="Calibri"/>
      <family val="2"/>
    </font>
    <font>
      <sz val="16"/>
      <color theme="0"/>
      <name val="Calibri"/>
      <family val="2"/>
      <scheme val="minor"/>
    </font>
    <font>
      <b/>
      <i/>
      <sz val="12"/>
      <color rgb="FF000000"/>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CE4D6"/>
        <bgColor rgb="FF000000"/>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7030A0"/>
        <bgColor rgb="FF000000"/>
      </patternFill>
    </fill>
  </fills>
  <borders count="149">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auto="1"/>
      </left>
      <right/>
      <top style="thin">
        <color auto="1"/>
      </top>
      <bottom style="medium">
        <color auto="1"/>
      </bottom>
      <diagonal/>
    </border>
    <border>
      <left/>
      <right/>
      <top style="thin">
        <color auto="1"/>
      </top>
      <bottom style="thin">
        <color auto="1"/>
      </bottom>
      <diagonal/>
    </border>
    <border>
      <left style="thick">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thin">
        <color auto="1"/>
      </right>
      <top style="medium">
        <color auto="1"/>
      </top>
      <bottom style="thin">
        <color indexed="64"/>
      </bottom>
      <diagonal/>
    </border>
    <border>
      <left style="thin">
        <color auto="1"/>
      </left>
      <right style="medium">
        <color indexed="64"/>
      </right>
      <top style="medium">
        <color indexed="64"/>
      </top>
      <bottom style="thin">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thick">
        <color auto="1"/>
      </left>
      <right/>
      <top style="thick">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thin">
        <color auto="1"/>
      </left>
      <right style="medium">
        <color indexed="64"/>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top style="thin">
        <color auto="1"/>
      </top>
      <bottom style="medium">
        <color rgb="FF000000"/>
      </bottom>
      <diagonal/>
    </border>
    <border>
      <left/>
      <right style="medium">
        <color rgb="FF000000"/>
      </right>
      <top/>
      <bottom style="thin">
        <color auto="1"/>
      </bottom>
      <diagonal/>
    </border>
    <border>
      <left/>
      <right style="medium">
        <color rgb="FF000000"/>
      </right>
      <top style="thin">
        <color auto="1"/>
      </top>
      <bottom style="thin">
        <color auto="1"/>
      </bottom>
      <diagonal/>
    </border>
    <border>
      <left/>
      <right style="medium">
        <color rgb="FF000000"/>
      </right>
      <top style="thin">
        <color auto="1"/>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diagonal/>
    </border>
    <border>
      <left/>
      <right style="medium">
        <color rgb="FF000000"/>
      </right>
      <top style="thin">
        <color auto="1"/>
      </top>
      <bottom/>
      <diagonal/>
    </border>
    <border>
      <left style="medium">
        <color auto="1"/>
      </left>
      <right style="thin">
        <color auto="1"/>
      </right>
      <top/>
      <bottom/>
      <diagonal/>
    </border>
    <border>
      <left style="thin">
        <color indexed="64"/>
      </left>
      <right style="thin">
        <color indexed="64"/>
      </right>
      <top/>
      <bottom/>
      <diagonal/>
    </border>
    <border>
      <left style="medium">
        <color rgb="FF000000"/>
      </left>
      <right style="thin">
        <color auto="1"/>
      </right>
      <top/>
      <bottom style="thin">
        <color auto="1"/>
      </bottom>
      <diagonal/>
    </border>
    <border>
      <left style="medium">
        <color indexed="64"/>
      </left>
      <right style="medium">
        <color rgb="FF000000"/>
      </right>
      <top/>
      <bottom/>
      <diagonal/>
    </border>
    <border>
      <left style="thin">
        <color auto="1"/>
      </left>
      <right style="medium">
        <color indexed="64"/>
      </right>
      <top/>
      <bottom style="thin">
        <color auto="1"/>
      </bottom>
      <diagonal/>
    </border>
    <border>
      <left style="medium">
        <color rgb="FF000000"/>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medium">
        <color rgb="FF000000"/>
      </left>
      <right/>
      <top/>
      <bottom style="medium">
        <color auto="1"/>
      </bottom>
      <diagonal/>
    </border>
    <border>
      <left style="medium">
        <color rgb="FF000000"/>
      </left>
      <right/>
      <top style="medium">
        <color indexed="64"/>
      </top>
      <bottom style="medium">
        <color rgb="FF000000"/>
      </bottom>
      <diagonal/>
    </border>
    <border>
      <left/>
      <right style="medium">
        <color auto="1"/>
      </right>
      <top style="medium">
        <color rgb="FF000000"/>
      </top>
      <bottom/>
      <diagonal/>
    </border>
    <border>
      <left style="medium">
        <color indexed="64"/>
      </left>
      <right style="medium">
        <color indexed="64"/>
      </right>
      <top/>
      <bottom/>
      <diagonal/>
    </border>
    <border>
      <left/>
      <right/>
      <top style="medium">
        <color rgb="FF000000"/>
      </top>
      <bottom style="thin">
        <color auto="1"/>
      </bottom>
      <diagonal/>
    </border>
    <border>
      <left/>
      <right/>
      <top style="thin">
        <color auto="1"/>
      </top>
      <bottom style="medium">
        <color rgb="FF000000"/>
      </bottom>
      <diagonal/>
    </border>
    <border>
      <left style="medium">
        <color rgb="FF000000"/>
      </left>
      <right/>
      <top style="medium">
        <color rgb="FF000000"/>
      </top>
      <bottom style="thin">
        <color auto="1"/>
      </bottom>
      <diagonal/>
    </border>
    <border>
      <left style="medium">
        <color rgb="FF000000"/>
      </left>
      <right/>
      <top/>
      <bottom style="thin">
        <color auto="1"/>
      </bottom>
      <diagonal/>
    </border>
    <border>
      <left style="medium">
        <color rgb="FF000000"/>
      </left>
      <right/>
      <top style="thin">
        <color auto="1"/>
      </top>
      <bottom/>
      <diagonal/>
    </border>
    <border>
      <left style="medium">
        <color rgb="FF000000"/>
      </left>
      <right/>
      <top style="thin">
        <color auto="1"/>
      </top>
      <bottom style="medium">
        <color rgb="FF000000"/>
      </bottom>
      <diagonal/>
    </border>
    <border>
      <left style="medium">
        <color indexed="64"/>
      </left>
      <right style="thin">
        <color auto="1"/>
      </right>
      <top style="thin">
        <color auto="1"/>
      </top>
      <bottom/>
      <diagonal/>
    </border>
    <border>
      <left style="medium">
        <color indexed="64"/>
      </left>
      <right style="thin">
        <color auto="1"/>
      </right>
      <top style="medium">
        <color rgb="FF000000"/>
      </top>
      <bottom style="thin">
        <color auto="1"/>
      </bottom>
      <diagonal/>
    </border>
    <border>
      <left style="medium">
        <color indexed="64"/>
      </left>
      <right style="medium">
        <color rgb="FF000000"/>
      </right>
      <top/>
      <bottom style="medium">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bottom style="thin">
        <color auto="1"/>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diagonalUp="1" diagonalDown="1">
      <left style="medium">
        <color indexed="64"/>
      </left>
      <right style="medium">
        <color indexed="64"/>
      </right>
      <top style="medium">
        <color indexed="64"/>
      </top>
      <bottom/>
      <diagonal style="thin">
        <color rgb="FF000000"/>
      </diagonal>
    </border>
    <border>
      <left style="medium">
        <color indexed="64"/>
      </left>
      <right style="medium">
        <color indexed="64"/>
      </right>
      <top style="thin">
        <color rgb="FF000000"/>
      </top>
      <bottom/>
      <diagonal/>
    </border>
    <border diagonalUp="1" diagonalDown="1">
      <left style="medium">
        <color indexed="64"/>
      </left>
      <right style="medium">
        <color indexed="64"/>
      </right>
      <top/>
      <bottom style="medium">
        <color indexed="64"/>
      </bottom>
      <diagonal style="thin">
        <color rgb="FF000000"/>
      </diagonal>
    </border>
    <border>
      <left style="medium">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rgb="FF000000"/>
      </right>
      <top style="thin">
        <color rgb="FF000000"/>
      </top>
      <bottom style="medium">
        <color rgb="FF000000"/>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diagonalUp="1" diagonalDown="1">
      <left style="thin">
        <color auto="1"/>
      </left>
      <right style="medium">
        <color indexed="64"/>
      </right>
      <top style="medium">
        <color indexed="64"/>
      </top>
      <bottom/>
      <diagonal style="thin">
        <color auto="1"/>
      </diagonal>
    </border>
    <border diagonalUp="1" diagonalDown="1">
      <left style="thin">
        <color auto="1"/>
      </left>
      <right style="medium">
        <color indexed="64"/>
      </right>
      <top/>
      <bottom/>
      <diagonal style="thin">
        <color auto="1"/>
      </diagonal>
    </border>
    <border diagonalUp="1" diagonalDown="1">
      <left style="thin">
        <color auto="1"/>
      </left>
      <right style="medium">
        <color indexed="64"/>
      </right>
      <top/>
      <bottom style="medium">
        <color indexed="64"/>
      </bottom>
      <diagonal style="thin">
        <color auto="1"/>
      </diagonal>
    </border>
    <border diagonalUp="1" diagonalDown="1">
      <left style="medium">
        <color indexed="64"/>
      </left>
      <right style="thin">
        <color auto="1"/>
      </right>
      <top style="medium">
        <color indexed="64"/>
      </top>
      <bottom/>
      <diagonal style="thin">
        <color auto="1"/>
      </diagonal>
    </border>
    <border diagonalUp="1" diagonalDown="1">
      <left style="medium">
        <color indexed="64"/>
      </left>
      <right style="thin">
        <color auto="1"/>
      </right>
      <top/>
      <bottom/>
      <diagonal style="thin">
        <color auto="1"/>
      </diagonal>
    </border>
    <border diagonalUp="1" diagonalDown="1">
      <left style="medium">
        <color indexed="64"/>
      </left>
      <right style="thin">
        <color auto="1"/>
      </right>
      <top/>
      <bottom style="medium">
        <color indexed="64"/>
      </bottom>
      <diagonal style="thin">
        <color auto="1"/>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s>
  <cellStyleXfs count="4">
    <xf numFmtId="49" fontId="0"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cellStyleXfs>
  <cellXfs count="512">
    <xf numFmtId="49" fontId="0" fillId="0" borderId="0" xfId="0"/>
    <xf numFmtId="49" fontId="18" fillId="0" borderId="0" xfId="0" applyFont="1" applyAlignment="1">
      <alignment vertical="center"/>
    </xf>
    <xf numFmtId="49" fontId="0" fillId="3" borderId="34" xfId="0" applyFill="1" applyBorder="1"/>
    <xf numFmtId="49" fontId="0" fillId="3" borderId="2" xfId="0" applyFill="1" applyBorder="1"/>
    <xf numFmtId="49" fontId="0" fillId="3" borderId="3" xfId="0" applyFill="1" applyBorder="1"/>
    <xf numFmtId="49" fontId="0" fillId="3" borderId="4" xfId="0" applyFill="1" applyBorder="1"/>
    <xf numFmtId="49" fontId="0" fillId="3" borderId="0" xfId="0" applyFill="1"/>
    <xf numFmtId="49" fontId="0" fillId="3" borderId="5" xfId="0" applyFill="1" applyBorder="1"/>
    <xf numFmtId="49" fontId="0" fillId="3" borderId="27" xfId="0" applyFill="1" applyBorder="1"/>
    <xf numFmtId="49" fontId="0" fillId="3" borderId="35" xfId="0" applyFill="1" applyBorder="1"/>
    <xf numFmtId="49" fontId="0" fillId="3" borderId="33" xfId="0" applyFill="1" applyBorder="1"/>
    <xf numFmtId="49" fontId="0" fillId="3" borderId="26" xfId="0" applyFill="1" applyBorder="1"/>
    <xf numFmtId="1" fontId="0" fillId="3" borderId="34" xfId="0" applyNumberFormat="1" applyFill="1" applyBorder="1" applyAlignment="1">
      <alignment horizontal="center"/>
    </xf>
    <xf numFmtId="49" fontId="0" fillId="3" borderId="2" xfId="0" applyFill="1" applyBorder="1" applyAlignment="1">
      <alignment horizontal="center"/>
    </xf>
    <xf numFmtId="49" fontId="0" fillId="3" borderId="3" xfId="0" applyFill="1" applyBorder="1" applyAlignment="1">
      <alignment horizontal="center"/>
    </xf>
    <xf numFmtId="49" fontId="0" fillId="3" borderId="0" xfId="0" applyFill="1" applyAlignment="1">
      <alignment horizontal="center"/>
    </xf>
    <xf numFmtId="49" fontId="0" fillId="3" borderId="5" xfId="0" applyFill="1" applyBorder="1" applyAlignment="1">
      <alignment horizontal="center"/>
    </xf>
    <xf numFmtId="49" fontId="0" fillId="3" borderId="27" xfId="0" applyFill="1" applyBorder="1" applyAlignment="1">
      <alignment horizontal="center"/>
    </xf>
    <xf numFmtId="49" fontId="0" fillId="3" borderId="35" xfId="0" applyFill="1" applyBorder="1" applyAlignment="1">
      <alignment horizontal="center"/>
    </xf>
    <xf numFmtId="49" fontId="11" fillId="2" borderId="60" xfId="0" applyFont="1" applyFill="1" applyBorder="1" applyAlignment="1" applyProtection="1">
      <alignment horizontal="center" vertical="center" wrapText="1"/>
      <protection hidden="1"/>
    </xf>
    <xf numFmtId="0" fontId="4" fillId="6" borderId="43" xfId="0" applyNumberFormat="1" applyFont="1" applyFill="1" applyBorder="1" applyAlignment="1" applyProtection="1">
      <alignment horizontal="center"/>
      <protection locked="0"/>
    </xf>
    <xf numFmtId="0" fontId="4" fillId="6" borderId="8" xfId="0" applyNumberFormat="1" applyFont="1" applyFill="1" applyBorder="1" applyAlignment="1" applyProtection="1">
      <alignment horizontal="center"/>
      <protection locked="0"/>
    </xf>
    <xf numFmtId="0" fontId="4" fillId="0" borderId="0" xfId="0" applyNumberFormat="1" applyFont="1" applyAlignment="1" applyProtection="1">
      <alignment horizontal="center" wrapText="1"/>
      <protection hidden="1"/>
    </xf>
    <xf numFmtId="9" fontId="4" fillId="0" borderId="0" xfId="0" applyNumberFormat="1" applyFont="1" applyAlignment="1" applyProtection="1">
      <alignment vertical="center"/>
      <protection hidden="1"/>
    </xf>
    <xf numFmtId="49" fontId="4" fillId="0" borderId="54" xfId="0" applyFont="1" applyBorder="1" applyAlignment="1" applyProtection="1">
      <alignment horizontal="center" vertical="center"/>
      <protection hidden="1"/>
    </xf>
    <xf numFmtId="49" fontId="4" fillId="0" borderId="0" xfId="0" applyFont="1" applyAlignment="1" applyProtection="1">
      <alignment vertical="center"/>
      <protection hidden="1"/>
    </xf>
    <xf numFmtId="0" fontId="4" fillId="6" borderId="74" xfId="0" applyNumberFormat="1" applyFont="1" applyFill="1" applyBorder="1" applyAlignment="1" applyProtection="1">
      <alignment horizontal="center" vertical="center"/>
      <protection locked="0"/>
    </xf>
    <xf numFmtId="0" fontId="4" fillId="6" borderId="67" xfId="0" applyNumberFormat="1" applyFont="1" applyFill="1" applyBorder="1" applyAlignment="1" applyProtection="1">
      <alignment horizontal="center" vertical="center"/>
      <protection locked="0"/>
    </xf>
    <xf numFmtId="0" fontId="4" fillId="6" borderId="68" xfId="0" applyNumberFormat="1" applyFont="1" applyFill="1" applyBorder="1" applyAlignment="1" applyProtection="1">
      <alignment horizontal="center" vertical="center"/>
      <protection locked="0"/>
    </xf>
    <xf numFmtId="0" fontId="4" fillId="5" borderId="69" xfId="0" applyNumberFormat="1" applyFont="1" applyFill="1" applyBorder="1" applyAlignment="1" applyProtection="1">
      <alignment horizontal="center" vertical="center" wrapText="1"/>
      <protection locked="0"/>
    </xf>
    <xf numFmtId="0" fontId="4" fillId="2" borderId="70" xfId="0" applyNumberFormat="1" applyFont="1" applyFill="1" applyBorder="1" applyAlignment="1" applyProtection="1">
      <alignment horizontal="center" vertical="center" wrapText="1"/>
      <protection hidden="1"/>
    </xf>
    <xf numFmtId="1" fontId="11" fillId="2" borderId="67" xfId="0" applyNumberFormat="1" applyFont="1" applyFill="1" applyBorder="1" applyAlignment="1" applyProtection="1">
      <alignment horizontal="center" vertical="center" wrapText="1"/>
      <protection hidden="1"/>
    </xf>
    <xf numFmtId="1" fontId="11" fillId="2" borderId="68" xfId="0" applyNumberFormat="1" applyFont="1" applyFill="1" applyBorder="1" applyAlignment="1" applyProtection="1">
      <alignment horizontal="center" vertical="center" wrapText="1"/>
      <protection hidden="1"/>
    </xf>
    <xf numFmtId="49" fontId="4" fillId="0" borderId="0" xfId="0" applyFont="1" applyAlignment="1">
      <alignment horizontal="center" vertical="center"/>
    </xf>
    <xf numFmtId="166" fontId="11" fillId="0" borderId="0" xfId="0" applyNumberFormat="1" applyFont="1" applyAlignment="1">
      <alignment vertical="center"/>
    </xf>
    <xf numFmtId="0" fontId="11" fillId="2" borderId="61" xfId="0" applyNumberFormat="1" applyFont="1" applyFill="1" applyBorder="1" applyAlignment="1">
      <alignment vertical="center" wrapText="1"/>
    </xf>
    <xf numFmtId="9" fontId="4" fillId="0" borderId="0" xfId="0" applyNumberFormat="1" applyFont="1" applyAlignment="1">
      <alignment vertical="center"/>
    </xf>
    <xf numFmtId="49" fontId="4" fillId="0" borderId="0" xfId="0" applyFont="1" applyAlignment="1">
      <alignment vertical="center"/>
    </xf>
    <xf numFmtId="166" fontId="4" fillId="0" borderId="0" xfId="0" applyNumberFormat="1" applyFont="1" applyAlignment="1">
      <alignment horizontal="center" vertical="center"/>
    </xf>
    <xf numFmtId="164" fontId="4" fillId="0" borderId="0" xfId="0" applyNumberFormat="1" applyFont="1" applyAlignment="1">
      <alignment horizontal="left" vertical="center" wrapText="1"/>
    </xf>
    <xf numFmtId="1" fontId="4" fillId="0" borderId="0" xfId="0" applyNumberFormat="1" applyFont="1" applyAlignment="1">
      <alignment vertical="center"/>
    </xf>
    <xf numFmtId="0" fontId="13" fillId="0" borderId="1" xfId="0" applyNumberFormat="1" applyFont="1" applyBorder="1" applyAlignment="1" applyProtection="1">
      <alignment horizontal="left" vertical="center" wrapText="1"/>
      <protection locked="0"/>
    </xf>
    <xf numFmtId="0" fontId="13" fillId="0" borderId="24" xfId="0" applyNumberFormat="1" applyFont="1" applyBorder="1" applyAlignment="1" applyProtection="1">
      <alignment horizontal="left" vertical="center" wrapText="1"/>
      <protection locked="0"/>
    </xf>
    <xf numFmtId="1" fontId="8" fillId="0" borderId="0" xfId="0" applyNumberFormat="1"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49" fontId="11" fillId="2" borderId="82" xfId="0" applyFont="1" applyFill="1" applyBorder="1" applyAlignment="1" applyProtection="1">
      <alignment horizontal="right" vertical="center" wrapText="1"/>
      <protection hidden="1"/>
    </xf>
    <xf numFmtId="49" fontId="11" fillId="2" borderId="83" xfId="0" applyFont="1" applyFill="1" applyBorder="1" applyAlignment="1" applyProtection="1">
      <alignment horizontal="right" vertical="center" wrapText="1"/>
      <protection hidden="1"/>
    </xf>
    <xf numFmtId="166" fontId="11" fillId="0" borderId="0" xfId="0" applyNumberFormat="1" applyFont="1" applyAlignment="1" applyProtection="1">
      <alignment horizontal="center" vertical="center" wrapText="1"/>
      <protection hidden="1"/>
    </xf>
    <xf numFmtId="1" fontId="11" fillId="2" borderId="55" xfId="0" applyNumberFormat="1" applyFont="1" applyFill="1" applyBorder="1" applyAlignment="1" applyProtection="1">
      <alignment horizontal="center" vertical="center" wrapText="1"/>
      <protection hidden="1"/>
    </xf>
    <xf numFmtId="1" fontId="8" fillId="0" borderId="0" xfId="0" applyNumberFormat="1" applyFont="1" applyAlignment="1">
      <alignment horizontal="right" vertical="center"/>
    </xf>
    <xf numFmtId="166" fontId="8" fillId="0" borderId="0" xfId="0" applyNumberFormat="1" applyFont="1" applyAlignment="1">
      <alignment vertical="center"/>
    </xf>
    <xf numFmtId="0" fontId="13" fillId="0" borderId="84" xfId="0" applyNumberFormat="1" applyFont="1" applyBorder="1" applyAlignment="1" applyProtection="1">
      <alignment horizontal="left" vertical="center" wrapText="1"/>
      <protection locked="0"/>
    </xf>
    <xf numFmtId="49" fontId="11" fillId="2" borderId="87" xfId="0" applyFont="1" applyFill="1" applyBorder="1" applyAlignment="1">
      <alignment vertical="center" wrapText="1"/>
    </xf>
    <xf numFmtId="49" fontId="4" fillId="2" borderId="49" xfId="0" applyFont="1" applyFill="1" applyBorder="1" applyAlignment="1">
      <alignment vertical="center" wrapText="1"/>
    </xf>
    <xf numFmtId="49" fontId="4" fillId="2" borderId="0" xfId="0" applyFont="1" applyFill="1" applyAlignment="1">
      <alignment vertical="center" wrapText="1"/>
    </xf>
    <xf numFmtId="0" fontId="4" fillId="2" borderId="0" xfId="0" applyNumberFormat="1" applyFont="1" applyFill="1" applyAlignment="1">
      <alignment vertical="center" wrapText="1"/>
    </xf>
    <xf numFmtId="49" fontId="11" fillId="2" borderId="29" xfId="0" applyFont="1" applyFill="1" applyBorder="1" applyAlignment="1">
      <alignment horizontal="center" vertical="center" wrapText="1"/>
    </xf>
    <xf numFmtId="164" fontId="15" fillId="2" borderId="29" xfId="0" applyNumberFormat="1" applyFont="1" applyFill="1" applyBorder="1" applyAlignment="1" applyProtection="1">
      <alignment horizontal="center" vertical="center" wrapText="1"/>
      <protection hidden="1"/>
    </xf>
    <xf numFmtId="49" fontId="11" fillId="2" borderId="47" xfId="0" applyFont="1" applyFill="1" applyBorder="1" applyAlignment="1">
      <alignment vertical="center" wrapText="1"/>
    </xf>
    <xf numFmtId="49" fontId="11" fillId="2" borderId="0" xfId="0" applyFont="1" applyFill="1" applyAlignment="1">
      <alignment vertical="center" wrapText="1"/>
    </xf>
    <xf numFmtId="0" fontId="11" fillId="2" borderId="49" xfId="0" applyNumberFormat="1" applyFont="1" applyFill="1" applyBorder="1" applyAlignment="1">
      <alignment vertical="center" wrapText="1"/>
    </xf>
    <xf numFmtId="0" fontId="4" fillId="6" borderId="56" xfId="1" applyNumberFormat="1" applyFont="1" applyFill="1" applyBorder="1" applyAlignment="1" applyProtection="1">
      <alignment horizontal="center"/>
      <protection locked="0"/>
    </xf>
    <xf numFmtId="0" fontId="4" fillId="6" borderId="55" xfId="1" applyNumberFormat="1" applyFont="1" applyFill="1" applyBorder="1" applyAlignment="1" applyProtection="1">
      <alignment horizontal="center"/>
      <protection locked="0"/>
    </xf>
    <xf numFmtId="0" fontId="4" fillId="6" borderId="54" xfId="0" applyNumberFormat="1" applyFont="1" applyFill="1" applyBorder="1" applyAlignment="1" applyProtection="1">
      <alignment horizontal="center"/>
      <protection locked="0"/>
    </xf>
    <xf numFmtId="1" fontId="4" fillId="7" borderId="20" xfId="0" applyNumberFormat="1" applyFont="1" applyFill="1" applyBorder="1" applyAlignment="1">
      <alignment horizontal="center" vertical="center"/>
    </xf>
    <xf numFmtId="1" fontId="4" fillId="7" borderId="1" xfId="0" applyNumberFormat="1" applyFont="1" applyFill="1" applyBorder="1" applyAlignment="1">
      <alignment horizontal="center" vertical="center"/>
    </xf>
    <xf numFmtId="1" fontId="4" fillId="7" borderId="24" xfId="0" applyNumberFormat="1" applyFont="1" applyFill="1" applyBorder="1" applyAlignment="1">
      <alignment horizontal="center" vertical="center"/>
    </xf>
    <xf numFmtId="1" fontId="11" fillId="2" borderId="29" xfId="0" applyNumberFormat="1" applyFont="1" applyFill="1" applyBorder="1" applyAlignment="1">
      <alignment horizontal="center" vertical="center"/>
    </xf>
    <xf numFmtId="1" fontId="4" fillId="7" borderId="84" xfId="0" applyNumberFormat="1" applyFont="1" applyFill="1" applyBorder="1" applyAlignment="1">
      <alignment horizontal="center" vertical="center"/>
    </xf>
    <xf numFmtId="1" fontId="4" fillId="7" borderId="19" xfId="0" applyNumberFormat="1" applyFont="1" applyFill="1" applyBorder="1" applyAlignment="1">
      <alignment horizontal="center" vertical="center"/>
    </xf>
    <xf numFmtId="1" fontId="4" fillId="2" borderId="29" xfId="0" applyNumberFormat="1" applyFont="1" applyFill="1" applyBorder="1" applyAlignment="1">
      <alignment horizontal="center" vertical="center"/>
    </xf>
    <xf numFmtId="165" fontId="4" fillId="2" borderId="17" xfId="0" applyNumberFormat="1" applyFont="1" applyFill="1" applyBorder="1" applyAlignment="1" applyProtection="1">
      <alignment horizontal="center" vertical="center"/>
      <protection hidden="1"/>
    </xf>
    <xf numFmtId="0" fontId="4" fillId="5" borderId="50" xfId="0"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protection locked="0"/>
    </xf>
    <xf numFmtId="10" fontId="0" fillId="0" borderId="0" xfId="3" applyNumberFormat="1" applyFont="1"/>
    <xf numFmtId="1" fontId="0" fillId="0" borderId="0" xfId="0" applyNumberFormat="1"/>
    <xf numFmtId="0" fontId="4" fillId="0" borderId="0" xfId="0" applyNumberFormat="1" applyFont="1" applyAlignment="1">
      <alignment horizontal="center"/>
    </xf>
    <xf numFmtId="0" fontId="4" fillId="0" borderId="0" xfId="0" applyNumberFormat="1" applyFont="1"/>
    <xf numFmtId="49" fontId="11" fillId="2" borderId="49" xfId="0" applyFont="1" applyFill="1" applyBorder="1" applyAlignment="1">
      <alignment vertical="center" wrapText="1"/>
    </xf>
    <xf numFmtId="1" fontId="11" fillId="2" borderId="0" xfId="0" applyNumberFormat="1" applyFont="1" applyFill="1" applyAlignment="1">
      <alignment horizontal="center" vertical="center" wrapText="1"/>
    </xf>
    <xf numFmtId="164" fontId="15" fillId="2" borderId="89" xfId="0" applyNumberFormat="1" applyFont="1" applyFill="1" applyBorder="1" applyAlignment="1" applyProtection="1">
      <alignment horizontal="center" vertical="center" wrapText="1"/>
      <protection hidden="1"/>
    </xf>
    <xf numFmtId="49" fontId="11" fillId="2" borderId="61" xfId="0" applyFont="1" applyFill="1" applyBorder="1" applyAlignment="1">
      <alignment vertical="center" wrapText="1"/>
    </xf>
    <xf numFmtId="0" fontId="11" fillId="2" borderId="0" xfId="0" applyNumberFormat="1" applyFont="1" applyFill="1" applyAlignment="1">
      <alignment vertical="center" wrapText="1"/>
    </xf>
    <xf numFmtId="166" fontId="11" fillId="3" borderId="28" xfId="0" applyNumberFormat="1" applyFont="1" applyFill="1" applyBorder="1" applyAlignment="1">
      <alignment horizontal="center" vertical="center" wrapText="1"/>
    </xf>
    <xf numFmtId="164" fontId="11" fillId="3" borderId="28" xfId="0" applyNumberFormat="1" applyFont="1" applyFill="1" applyBorder="1" applyAlignment="1">
      <alignment horizontal="center" vertical="center" wrapText="1"/>
    </xf>
    <xf numFmtId="1" fontId="11" fillId="3" borderId="28" xfId="0" applyNumberFormat="1" applyFont="1" applyFill="1" applyBorder="1" applyAlignment="1">
      <alignment horizontal="center" vertical="center" wrapText="1"/>
    </xf>
    <xf numFmtId="0" fontId="4" fillId="4" borderId="42" xfId="0" applyNumberFormat="1" applyFont="1" applyFill="1" applyBorder="1" applyAlignment="1" applyProtection="1">
      <alignment horizontal="center" vertical="center" wrapText="1"/>
      <protection locked="0"/>
    </xf>
    <xf numFmtId="1" fontId="13" fillId="2" borderId="5" xfId="0" applyNumberFormat="1" applyFont="1" applyFill="1" applyBorder="1" applyAlignment="1">
      <alignment vertical="center"/>
    </xf>
    <xf numFmtId="0" fontId="4" fillId="4" borderId="22" xfId="0" applyNumberFormat="1" applyFont="1" applyFill="1" applyBorder="1" applyAlignment="1" applyProtection="1">
      <alignment horizontal="center" vertical="center" wrapText="1"/>
      <protection locked="0"/>
    </xf>
    <xf numFmtId="0" fontId="4" fillId="4" borderId="6" xfId="0" applyNumberFormat="1" applyFont="1" applyFill="1" applyBorder="1" applyAlignment="1" applyProtection="1">
      <alignment horizontal="center" vertical="center" wrapText="1"/>
      <protection locked="0"/>
    </xf>
    <xf numFmtId="0" fontId="4" fillId="4" borderId="96" xfId="0" applyNumberFormat="1" applyFont="1" applyFill="1" applyBorder="1" applyAlignment="1" applyProtection="1">
      <alignment horizontal="center" vertical="center" wrapText="1"/>
      <protection locked="0"/>
    </xf>
    <xf numFmtId="1" fontId="14" fillId="2" borderId="3" xfId="0" applyNumberFormat="1" applyFont="1" applyFill="1" applyBorder="1" applyAlignment="1">
      <alignment horizontal="center" vertical="center"/>
    </xf>
    <xf numFmtId="0" fontId="4" fillId="4" borderId="97" xfId="0" applyNumberFormat="1" applyFont="1" applyFill="1" applyBorder="1" applyAlignment="1" applyProtection="1">
      <alignment horizontal="center" vertical="center" wrapText="1"/>
      <protection locked="0"/>
    </xf>
    <xf numFmtId="1" fontId="13" fillId="2" borderId="88" xfId="0" applyNumberFormat="1" applyFont="1" applyFill="1" applyBorder="1" applyAlignment="1">
      <alignment vertical="center"/>
    </xf>
    <xf numFmtId="0" fontId="4" fillId="4" borderId="77" xfId="0" applyNumberFormat="1" applyFont="1" applyFill="1" applyBorder="1" applyAlignment="1" applyProtection="1">
      <alignment horizontal="center" vertical="center" wrapText="1"/>
      <protection locked="0"/>
    </xf>
    <xf numFmtId="49" fontId="11" fillId="2" borderId="80" xfId="0" applyFont="1" applyFill="1" applyBorder="1" applyAlignment="1">
      <alignment horizontal="center" vertical="center" wrapText="1"/>
    </xf>
    <xf numFmtId="49" fontId="11" fillId="2" borderId="98" xfId="0" applyFont="1" applyFill="1" applyBorder="1" applyAlignment="1">
      <alignment horizontal="center" vertical="center" wrapText="1"/>
    </xf>
    <xf numFmtId="1" fontId="11" fillId="2" borderId="27" xfId="0" applyNumberFormat="1" applyFont="1" applyFill="1" applyBorder="1" applyAlignment="1">
      <alignment horizontal="center" vertical="center" wrapText="1"/>
    </xf>
    <xf numFmtId="164" fontId="15" fillId="2" borderId="33" xfId="0" applyNumberFormat="1" applyFont="1" applyFill="1" applyBorder="1" applyAlignment="1" applyProtection="1">
      <alignment horizontal="center" vertical="center" wrapText="1"/>
      <protection hidden="1"/>
    </xf>
    <xf numFmtId="1" fontId="14" fillId="2" borderId="35" xfId="0" applyNumberFormat="1" applyFont="1" applyFill="1" applyBorder="1" applyAlignment="1">
      <alignment horizontal="center" vertical="center"/>
    </xf>
    <xf numFmtId="1" fontId="4" fillId="7" borderId="25" xfId="0" applyNumberFormat="1" applyFont="1" applyFill="1" applyBorder="1" applyAlignment="1">
      <alignment horizontal="center" vertical="center"/>
    </xf>
    <xf numFmtId="0" fontId="13" fillId="0" borderId="25" xfId="0" applyNumberFormat="1" applyFont="1" applyBorder="1" applyAlignment="1" applyProtection="1">
      <alignment horizontal="left" vertical="center" wrapText="1"/>
      <protection locked="0"/>
    </xf>
    <xf numFmtId="1" fontId="13" fillId="2" borderId="3" xfId="0" applyNumberFormat="1" applyFont="1" applyFill="1" applyBorder="1" applyAlignment="1">
      <alignment vertical="center"/>
    </xf>
    <xf numFmtId="0" fontId="4" fillId="4" borderId="23" xfId="0" applyNumberFormat="1" applyFont="1" applyFill="1" applyBorder="1" applyAlignment="1" applyProtection="1">
      <alignment horizontal="center" vertical="center" wrapText="1"/>
      <protection locked="0"/>
    </xf>
    <xf numFmtId="1" fontId="13" fillId="2" borderId="35" xfId="0" applyNumberFormat="1" applyFont="1" applyFill="1" applyBorder="1" applyAlignment="1">
      <alignment vertical="center"/>
    </xf>
    <xf numFmtId="49" fontId="0" fillId="11" borderId="0" xfId="0" applyFill="1"/>
    <xf numFmtId="49" fontId="33" fillId="11" borderId="0" xfId="0" applyFont="1" applyFill="1" applyAlignment="1">
      <alignment horizontal="center" vertical="center"/>
    </xf>
    <xf numFmtId="49" fontId="0" fillId="0" borderId="0" xfId="0" applyAlignment="1">
      <alignment horizontal="center" vertical="center"/>
    </xf>
    <xf numFmtId="2" fontId="0" fillId="0" borderId="0" xfId="0" applyNumberFormat="1" applyAlignment="1">
      <alignment horizontal="center" vertical="center"/>
    </xf>
    <xf numFmtId="0" fontId="4" fillId="6" borderId="1" xfId="1" applyNumberFormat="1" applyFont="1" applyFill="1" applyBorder="1" applyAlignment="1" applyProtection="1">
      <alignment horizontal="center"/>
      <protection locked="0"/>
    </xf>
    <xf numFmtId="0" fontId="4" fillId="0" borderId="90" xfId="0" applyNumberFormat="1" applyFont="1" applyBorder="1" applyAlignment="1">
      <alignment horizontal="left" vertical="center" wrapText="1" indent="1"/>
    </xf>
    <xf numFmtId="0" fontId="4" fillId="0" borderId="41" xfId="0" applyNumberFormat="1" applyFont="1" applyBorder="1" applyAlignment="1">
      <alignment horizontal="left" vertical="center" wrapText="1" indent="1"/>
    </xf>
    <xf numFmtId="0" fontId="4" fillId="0" borderId="9" xfId="0" applyNumberFormat="1" applyFont="1" applyBorder="1" applyAlignment="1">
      <alignment horizontal="left" vertical="center" wrapText="1" indent="1"/>
    </xf>
    <xf numFmtId="0" fontId="4" fillId="0" borderId="99" xfId="0" applyNumberFormat="1" applyFont="1" applyBorder="1" applyAlignment="1">
      <alignment horizontal="left" vertical="center" wrapText="1" indent="1"/>
    </xf>
    <xf numFmtId="0" fontId="4" fillId="0" borderId="101" xfId="0" applyNumberFormat="1" applyFont="1" applyBorder="1" applyAlignment="1">
      <alignment horizontal="left" vertical="center" wrapText="1" indent="1"/>
    </xf>
    <xf numFmtId="0" fontId="4" fillId="0" borderId="4" xfId="0" applyNumberFormat="1" applyFont="1" applyBorder="1" applyAlignment="1">
      <alignment horizontal="left" vertical="center" wrapText="1" indent="1"/>
    </xf>
    <xf numFmtId="0" fontId="4" fillId="6" borderId="66" xfId="0" applyNumberFormat="1" applyFont="1" applyFill="1" applyBorder="1" applyAlignment="1" applyProtection="1">
      <alignment horizontal="center" vertical="center"/>
      <protection locked="0"/>
    </xf>
    <xf numFmtId="0" fontId="13" fillId="0" borderId="40" xfId="0" applyNumberFormat="1" applyFont="1" applyBorder="1" applyAlignment="1" applyProtection="1">
      <alignment horizontal="center" vertical="center"/>
      <protection locked="0"/>
    </xf>
    <xf numFmtId="0" fontId="13" fillId="0" borderId="16" xfId="0" applyNumberFormat="1" applyFont="1" applyBorder="1" applyAlignment="1" applyProtection="1">
      <alignment horizontal="center" vertical="center"/>
      <protection locked="0"/>
    </xf>
    <xf numFmtId="0" fontId="13" fillId="0" borderId="39" xfId="0" applyNumberFormat="1" applyFont="1" applyBorder="1" applyAlignment="1" applyProtection="1">
      <alignment horizontal="center" vertical="center"/>
      <protection locked="0"/>
    </xf>
    <xf numFmtId="0" fontId="14" fillId="2" borderId="34" xfId="0" applyNumberFormat="1" applyFont="1" applyFill="1" applyBorder="1" applyAlignment="1">
      <alignment horizontal="center" vertical="center"/>
    </xf>
    <xf numFmtId="0" fontId="13" fillId="0" borderId="85" xfId="0" applyNumberFormat="1" applyFont="1" applyBorder="1" applyAlignment="1" applyProtection="1">
      <alignment horizontal="center" vertical="center"/>
      <protection locked="0"/>
    </xf>
    <xf numFmtId="0" fontId="13" fillId="0" borderId="36" xfId="0" applyNumberFormat="1" applyFont="1" applyBorder="1" applyAlignment="1" applyProtection="1">
      <alignment horizontal="center" vertical="center"/>
      <protection locked="0"/>
    </xf>
    <xf numFmtId="0" fontId="13" fillId="2" borderId="34" xfId="0" applyNumberFormat="1" applyFont="1" applyFill="1" applyBorder="1" applyAlignment="1">
      <alignment horizontal="center" vertical="center"/>
    </xf>
    <xf numFmtId="0" fontId="13" fillId="0" borderId="1" xfId="0" applyNumberFormat="1" applyFont="1" applyBorder="1" applyAlignment="1" applyProtection="1">
      <alignment horizontal="center" vertical="center"/>
      <protection locked="0"/>
    </xf>
    <xf numFmtId="0" fontId="14" fillId="2" borderId="4" xfId="0" applyNumberFormat="1" applyFont="1" applyFill="1" applyBorder="1" applyAlignment="1">
      <alignment horizontal="center" vertical="center" wrapText="1"/>
    </xf>
    <xf numFmtId="0" fontId="13" fillId="0" borderId="100" xfId="0" applyNumberFormat="1" applyFont="1" applyBorder="1" applyAlignment="1" applyProtection="1">
      <alignment horizontal="center" vertical="center"/>
      <protection locked="0"/>
    </xf>
    <xf numFmtId="0" fontId="13" fillId="0" borderId="19" xfId="0" applyNumberFormat="1" applyFont="1" applyBorder="1" applyAlignment="1" applyProtection="1">
      <alignment horizontal="center" vertical="center"/>
      <protection locked="0"/>
    </xf>
    <xf numFmtId="0" fontId="13" fillId="0" borderId="90" xfId="0" applyNumberFormat="1" applyFont="1" applyBorder="1" applyAlignment="1">
      <alignment horizontal="left" vertical="center" wrapText="1" indent="1"/>
    </xf>
    <xf numFmtId="0" fontId="13" fillId="0" borderId="41" xfId="0" applyNumberFormat="1" applyFont="1" applyBorder="1" applyAlignment="1">
      <alignment horizontal="left" vertical="center" wrapText="1" indent="1"/>
    </xf>
    <xf numFmtId="0" fontId="13" fillId="0" borderId="37" xfId="0" applyNumberFormat="1" applyFont="1" applyBorder="1" applyAlignment="1">
      <alignment horizontal="left" vertical="center" wrapText="1" indent="1"/>
    </xf>
    <xf numFmtId="0" fontId="13" fillId="0" borderId="0" xfId="0" applyNumberFormat="1" applyFont="1" applyAlignment="1">
      <alignment horizontal="left" vertical="center" wrapText="1" indent="1"/>
    </xf>
    <xf numFmtId="0" fontId="13" fillId="0" borderId="91" xfId="0" applyNumberFormat="1" applyFont="1" applyBorder="1" applyAlignment="1">
      <alignment horizontal="left" vertical="center" wrapText="1" indent="1"/>
    </xf>
    <xf numFmtId="0" fontId="13" fillId="0" borderId="92" xfId="0" applyNumberFormat="1" applyFont="1" applyBorder="1" applyAlignment="1">
      <alignment horizontal="left" vertical="center" wrapText="1" indent="1"/>
    </xf>
    <xf numFmtId="0" fontId="13" fillId="0" borderId="93" xfId="0" applyNumberFormat="1" applyFont="1" applyBorder="1" applyAlignment="1">
      <alignment horizontal="left" vertical="center" wrapText="1" indent="1"/>
    </xf>
    <xf numFmtId="0" fontId="13" fillId="0" borderId="94" xfId="0" applyNumberFormat="1" applyFont="1" applyBorder="1" applyAlignment="1">
      <alignment horizontal="left" vertical="center" wrapText="1" indent="1"/>
    </xf>
    <xf numFmtId="0" fontId="13" fillId="0" borderId="95" xfId="0" applyNumberFormat="1" applyFont="1" applyBorder="1" applyAlignment="1">
      <alignment horizontal="left" vertical="center" wrapText="1" indent="1"/>
    </xf>
    <xf numFmtId="0" fontId="4" fillId="6" borderId="111" xfId="0" applyNumberFormat="1" applyFont="1" applyFill="1" applyBorder="1" applyAlignment="1" applyProtection="1">
      <alignment horizontal="center" vertical="center"/>
      <protection locked="0"/>
    </xf>
    <xf numFmtId="0" fontId="4" fillId="6" borderId="112" xfId="0" applyNumberFormat="1" applyFont="1" applyFill="1" applyBorder="1" applyAlignment="1" applyProtection="1">
      <alignment horizontal="center" vertical="center"/>
      <protection locked="0"/>
    </xf>
    <xf numFmtId="0" fontId="4" fillId="6" borderId="119" xfId="0" applyNumberFormat="1" applyFont="1" applyFill="1" applyBorder="1" applyAlignment="1" applyProtection="1">
      <alignment horizontal="center" vertical="center"/>
      <protection locked="0"/>
    </xf>
    <xf numFmtId="0" fontId="4" fillId="6" borderId="122" xfId="0" applyNumberFormat="1" applyFont="1" applyFill="1" applyBorder="1" applyAlignment="1" applyProtection="1">
      <alignment horizontal="center" vertical="center"/>
      <protection locked="0"/>
    </xf>
    <xf numFmtId="0" fontId="4" fillId="6" borderId="123" xfId="0"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wrapText="1"/>
      <protection locked="0"/>
    </xf>
    <xf numFmtId="0" fontId="4" fillId="5" borderId="43" xfId="1" applyNumberFormat="1" applyFont="1" applyFill="1" applyBorder="1" applyAlignment="1" applyProtection="1">
      <alignment horizontal="center" vertical="center"/>
      <protection locked="0"/>
    </xf>
    <xf numFmtId="0" fontId="4" fillId="5" borderId="7" xfId="2" applyNumberFormat="1" applyFont="1" applyFill="1" applyBorder="1" applyAlignment="1" applyProtection="1">
      <alignment horizontal="center" vertical="center" wrapText="1"/>
      <protection locked="0"/>
    </xf>
    <xf numFmtId="0" fontId="4" fillId="5" borderId="8" xfId="1" applyNumberFormat="1" applyFont="1" applyFill="1" applyBorder="1" applyAlignment="1" applyProtection="1">
      <alignment horizontal="center" vertical="center"/>
      <protection locked="0"/>
    </xf>
    <xf numFmtId="0" fontId="4" fillId="5" borderId="7" xfId="1" applyNumberFormat="1" applyFont="1" applyFill="1" applyBorder="1" applyAlignment="1" applyProtection="1">
      <alignment horizontal="center" vertical="center" wrapText="1"/>
      <protection locked="0"/>
    </xf>
    <xf numFmtId="0" fontId="4" fillId="5" borderId="8" xfId="1" applyNumberFormat="1" applyFont="1" applyFill="1" applyBorder="1" applyAlignment="1" applyProtection="1">
      <alignment horizontal="center"/>
      <protection locked="0"/>
    </xf>
    <xf numFmtId="0" fontId="6" fillId="0" borderId="0" xfId="0" applyNumberFormat="1" applyFont="1"/>
    <xf numFmtId="0" fontId="4" fillId="2" borderId="22" xfId="0" applyNumberFormat="1" applyFont="1" applyFill="1" applyBorder="1" applyAlignment="1">
      <alignment horizontal="center" vertical="center"/>
    </xf>
    <xf numFmtId="0" fontId="4" fillId="2" borderId="81" xfId="0" applyNumberFormat="1" applyFont="1" applyFill="1" applyBorder="1" applyAlignment="1">
      <alignment horizontal="center" vertical="center"/>
    </xf>
    <xf numFmtId="0" fontId="4" fillId="0" borderId="4"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4" fillId="4" borderId="6"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11" fillId="2" borderId="28" xfId="0" applyNumberFormat="1" applyFont="1" applyFill="1" applyBorder="1" applyAlignment="1">
      <alignment horizontal="center" vertical="center"/>
    </xf>
    <xf numFmtId="0" fontId="4" fillId="5" borderId="6" xfId="0" applyNumberFormat="1" applyFont="1" applyFill="1" applyBorder="1" applyAlignment="1">
      <alignment horizontal="center" vertical="center"/>
    </xf>
    <xf numFmtId="0" fontId="4" fillId="6" borderId="6" xfId="0" applyNumberFormat="1" applyFont="1" applyFill="1" applyBorder="1" applyAlignment="1">
      <alignment horizontal="center" vertical="center"/>
    </xf>
    <xf numFmtId="0" fontId="4" fillId="0" borderId="23"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0" xfId="0" applyNumberFormat="1" applyFont="1" applyAlignment="1">
      <alignment vertical="center" wrapText="1"/>
    </xf>
    <xf numFmtId="0" fontId="12" fillId="3" borderId="42" xfId="0" applyNumberFormat="1" applyFont="1" applyFill="1" applyBorder="1" applyAlignment="1">
      <alignment horizontal="center" vertical="center"/>
    </xf>
    <xf numFmtId="0" fontId="4" fillId="0" borderId="0" xfId="0" applyNumberFormat="1" applyFont="1" applyAlignment="1">
      <alignment horizontal="left"/>
    </xf>
    <xf numFmtId="0" fontId="12" fillId="3" borderId="23" xfId="0" applyNumberFormat="1" applyFont="1" applyFill="1" applyBorder="1" applyAlignment="1">
      <alignment horizontal="center" vertical="center"/>
    </xf>
    <xf numFmtId="0" fontId="4" fillId="2" borderId="28" xfId="0" applyNumberFormat="1" applyFont="1" applyFill="1" applyBorder="1" applyAlignment="1" applyProtection="1">
      <alignment wrapText="1"/>
      <protection hidden="1"/>
    </xf>
    <xf numFmtId="0" fontId="4" fillId="0" borderId="0" xfId="0" applyNumberFormat="1" applyFont="1" applyProtection="1">
      <protection hidden="1"/>
    </xf>
    <xf numFmtId="0" fontId="4" fillId="2" borderId="38" xfId="0" applyNumberFormat="1" applyFont="1" applyFill="1" applyBorder="1" applyAlignment="1" applyProtection="1">
      <alignment horizontal="center" vertical="center"/>
      <protection hidden="1"/>
    </xf>
    <xf numFmtId="0" fontId="4" fillId="2" borderId="21" xfId="0" applyNumberFormat="1" applyFont="1" applyFill="1" applyBorder="1" applyAlignment="1" applyProtection="1">
      <alignment horizontal="center" vertical="center"/>
      <protection hidden="1"/>
    </xf>
    <xf numFmtId="0" fontId="4" fillId="4" borderId="12" xfId="0" applyNumberFormat="1" applyFont="1" applyFill="1" applyBorder="1" applyAlignment="1" applyProtection="1">
      <alignment horizontal="center" vertical="center"/>
      <protection hidden="1"/>
    </xf>
    <xf numFmtId="0" fontId="4" fillId="0" borderId="13" xfId="0" applyNumberFormat="1" applyFont="1" applyBorder="1" applyAlignment="1" applyProtection="1">
      <alignment horizontal="center" vertical="center"/>
      <protection hidden="1"/>
    </xf>
    <xf numFmtId="0" fontId="4" fillId="5" borderId="12" xfId="0" applyNumberFormat="1" applyFont="1" applyFill="1" applyBorder="1" applyAlignment="1" applyProtection="1">
      <alignment horizontal="center" vertical="center"/>
      <protection hidden="1"/>
    </xf>
    <xf numFmtId="0" fontId="4" fillId="6" borderId="12" xfId="0" applyNumberFormat="1" applyFont="1" applyFill="1" applyBorder="1" applyAlignment="1" applyProtection="1">
      <alignment horizontal="center" vertical="center"/>
      <protection hidden="1"/>
    </xf>
    <xf numFmtId="0" fontId="4" fillId="0" borderId="14" xfId="0" applyNumberFormat="1" applyFont="1" applyBorder="1" applyAlignment="1" applyProtection="1">
      <alignment horizontal="center" vertical="center"/>
      <protection hidden="1"/>
    </xf>
    <xf numFmtId="0" fontId="4" fillId="0" borderId="15" xfId="0" applyNumberFormat="1" applyFont="1" applyBorder="1" applyAlignment="1" applyProtection="1">
      <alignment horizontal="center" vertical="center"/>
      <protection hidden="1"/>
    </xf>
    <xf numFmtId="0" fontId="4" fillId="0" borderId="0" xfId="0" applyNumberFormat="1" applyFont="1" applyAlignment="1" applyProtection="1">
      <alignment vertical="center" wrapText="1"/>
      <protection hidden="1"/>
    </xf>
    <xf numFmtId="0" fontId="11" fillId="3" borderId="99" xfId="0" applyNumberFormat="1" applyFont="1" applyFill="1" applyBorder="1" applyAlignment="1" applyProtection="1">
      <alignment horizontal="center" vertical="center" wrapText="1"/>
      <protection hidden="1"/>
    </xf>
    <xf numFmtId="0" fontId="4" fillId="2" borderId="30" xfId="0" applyNumberFormat="1" applyFont="1" applyFill="1" applyBorder="1" applyAlignment="1" applyProtection="1">
      <alignment horizontal="center" vertical="center" wrapText="1"/>
      <protection hidden="1"/>
    </xf>
    <xf numFmtId="0" fontId="11" fillId="3" borderId="125" xfId="0" applyNumberFormat="1" applyFont="1" applyFill="1" applyBorder="1" applyAlignment="1" applyProtection="1">
      <alignment horizontal="center" vertical="center" wrapText="1"/>
      <protection hidden="1"/>
    </xf>
    <xf numFmtId="0" fontId="4" fillId="2" borderId="31" xfId="0" applyNumberFormat="1" applyFont="1" applyFill="1" applyBorder="1" applyAlignment="1" applyProtection="1">
      <alignment horizontal="center" vertical="center" wrapText="1"/>
      <protection hidden="1"/>
    </xf>
    <xf numFmtId="0" fontId="11" fillId="3" borderId="126" xfId="0" applyNumberFormat="1" applyFont="1" applyFill="1" applyBorder="1" applyAlignment="1" applyProtection="1">
      <alignment horizontal="center" vertical="center" wrapText="1"/>
      <protection hidden="1"/>
    </xf>
    <xf numFmtId="0" fontId="11" fillId="3" borderId="104" xfId="0" applyNumberFormat="1" applyFont="1" applyFill="1" applyBorder="1" applyAlignment="1" applyProtection="1">
      <alignment horizontal="center" vertical="center" wrapText="1"/>
      <protection hidden="1"/>
    </xf>
    <xf numFmtId="0" fontId="11" fillId="3" borderId="108" xfId="0" applyNumberFormat="1" applyFont="1" applyFill="1" applyBorder="1" applyAlignment="1" applyProtection="1">
      <alignment horizontal="center" vertical="center"/>
      <protection hidden="1"/>
    </xf>
    <xf numFmtId="0" fontId="11" fillId="3" borderId="110" xfId="0" applyNumberFormat="1" applyFont="1" applyFill="1" applyBorder="1" applyAlignment="1" applyProtection="1">
      <alignment horizontal="center" vertical="center" wrapText="1"/>
      <protection hidden="1"/>
    </xf>
    <xf numFmtId="0" fontId="11" fillId="3" borderId="72" xfId="0" applyNumberFormat="1" applyFont="1" applyFill="1" applyBorder="1" applyAlignment="1" applyProtection="1">
      <alignment horizontal="center" vertical="center" wrapText="1"/>
      <protection hidden="1"/>
    </xf>
    <xf numFmtId="0" fontId="11" fillId="3" borderId="113" xfId="0" applyNumberFormat="1" applyFont="1" applyFill="1" applyBorder="1" applyAlignment="1" applyProtection="1">
      <alignment horizontal="center" vertical="center" wrapText="1"/>
      <protection hidden="1"/>
    </xf>
    <xf numFmtId="0" fontId="11" fillId="3" borderId="114" xfId="0" applyNumberFormat="1" applyFont="1" applyFill="1" applyBorder="1" applyAlignment="1" applyProtection="1">
      <alignment horizontal="center" vertical="center"/>
      <protection hidden="1"/>
    </xf>
    <xf numFmtId="0" fontId="11" fillId="3" borderId="116" xfId="0" applyNumberFormat="1" applyFont="1" applyFill="1" applyBorder="1" applyAlignment="1" applyProtection="1">
      <alignment horizontal="center" vertical="center"/>
      <protection hidden="1"/>
    </xf>
    <xf numFmtId="0" fontId="11" fillId="3" borderId="116" xfId="0" applyNumberFormat="1" applyFont="1" applyFill="1" applyBorder="1" applyAlignment="1" applyProtection="1">
      <alignment horizontal="center" vertical="center" wrapText="1"/>
      <protection hidden="1"/>
    </xf>
    <xf numFmtId="0" fontId="11" fillId="3" borderId="120" xfId="0" applyNumberFormat="1" applyFont="1" applyFill="1" applyBorder="1" applyAlignment="1" applyProtection="1">
      <alignment horizontal="center" vertical="center" wrapText="1"/>
      <protection hidden="1"/>
    </xf>
    <xf numFmtId="0" fontId="11" fillId="3" borderId="111" xfId="0" applyNumberFormat="1" applyFont="1" applyFill="1" applyBorder="1" applyAlignment="1" applyProtection="1">
      <alignment horizontal="center" vertical="center" wrapText="1"/>
      <protection hidden="1"/>
    </xf>
    <xf numFmtId="0" fontId="11" fillId="3" borderId="121" xfId="0" applyNumberFormat="1" applyFont="1" applyFill="1" applyBorder="1" applyAlignment="1" applyProtection="1">
      <alignment horizontal="center" vertical="center" wrapText="1"/>
      <protection hidden="1"/>
    </xf>
    <xf numFmtId="0" fontId="11" fillId="3" borderId="124" xfId="0" applyNumberFormat="1" applyFont="1" applyFill="1" applyBorder="1" applyAlignment="1" applyProtection="1">
      <alignment horizontal="center" vertical="center" wrapText="1"/>
      <protection hidden="1"/>
    </xf>
    <xf numFmtId="0" fontId="5" fillId="0" borderId="0" xfId="0" applyNumberFormat="1" applyFont="1"/>
    <xf numFmtId="0" fontId="4" fillId="2" borderId="12" xfId="0" applyNumberFormat="1" applyFont="1" applyFill="1" applyBorder="1" applyAlignment="1">
      <alignment horizontal="center" vertical="center"/>
    </xf>
    <xf numFmtId="0" fontId="4" fillId="2" borderId="13" xfId="0" applyNumberFormat="1" applyFont="1" applyFill="1" applyBorder="1" applyAlignment="1">
      <alignment horizontal="center" vertical="center"/>
    </xf>
    <xf numFmtId="0" fontId="4" fillId="4" borderId="12"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5" borderId="12" xfId="0" applyNumberFormat="1" applyFont="1" applyFill="1" applyBorder="1" applyAlignment="1">
      <alignment horizontal="center" vertical="center"/>
    </xf>
    <xf numFmtId="0" fontId="4" fillId="6" borderId="12" xfId="0" applyNumberFormat="1" applyFont="1" applyFill="1" applyBorder="1" applyAlignment="1">
      <alignment horizontal="center" vertical="center"/>
    </xf>
    <xf numFmtId="0" fontId="4" fillId="0" borderId="1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5" fillId="0" borderId="0" xfId="0" applyNumberFormat="1" applyFont="1" applyAlignment="1">
      <alignment horizontal="center" vertical="center"/>
    </xf>
    <xf numFmtId="0" fontId="11" fillId="0" borderId="0" xfId="0" applyNumberFormat="1" applyFont="1" applyAlignment="1">
      <alignment horizontal="center" vertical="center"/>
    </xf>
    <xf numFmtId="0" fontId="11" fillId="0" borderId="0" xfId="0" applyNumberFormat="1" applyFont="1"/>
    <xf numFmtId="0" fontId="11" fillId="3" borderId="77" xfId="0" applyNumberFormat="1" applyFont="1" applyFill="1" applyBorder="1" applyAlignment="1">
      <alignment horizontal="center" vertical="center"/>
    </xf>
    <xf numFmtId="0" fontId="11" fillId="3" borderId="78" xfId="0" applyNumberFormat="1" applyFont="1" applyFill="1" applyBorder="1" applyAlignment="1">
      <alignment horizontal="center" vertical="center" wrapText="1"/>
    </xf>
    <xf numFmtId="0" fontId="4" fillId="3" borderId="78" xfId="0" applyNumberFormat="1" applyFont="1" applyFill="1" applyBorder="1" applyAlignment="1">
      <alignment horizontal="center" vertical="center" wrapText="1"/>
    </xf>
    <xf numFmtId="0" fontId="11" fillId="3" borderId="59" xfId="0" applyNumberFormat="1" applyFont="1" applyFill="1" applyBorder="1" applyAlignment="1">
      <alignment horizontal="center" vertical="center" wrapText="1"/>
    </xf>
    <xf numFmtId="0" fontId="4" fillId="0" borderId="60" xfId="1" applyNumberFormat="1" applyFont="1" applyBorder="1" applyAlignment="1" applyProtection="1">
      <alignment horizontal="center"/>
    </xf>
    <xf numFmtId="0" fontId="4" fillId="0" borderId="49" xfId="1" applyNumberFormat="1" applyFont="1" applyBorder="1" applyAlignment="1" applyProtection="1">
      <alignment horizontal="center"/>
    </xf>
    <xf numFmtId="0" fontId="4" fillId="0" borderId="61" xfId="1" applyNumberFormat="1" applyFont="1" applyBorder="1" applyAlignment="1" applyProtection="1">
      <alignment horizontal="center"/>
    </xf>
    <xf numFmtId="0" fontId="5" fillId="0" borderId="0" xfId="0" applyNumberFormat="1" applyFont="1" applyAlignment="1">
      <alignment horizontal="center"/>
    </xf>
    <xf numFmtId="0" fontId="20" fillId="0" borderId="0" xfId="0" applyNumberFormat="1" applyFont="1" applyAlignment="1">
      <alignment vertical="center" wrapText="1"/>
    </xf>
    <xf numFmtId="0" fontId="0" fillId="0" borderId="0" xfId="0" applyNumberFormat="1"/>
    <xf numFmtId="0" fontId="21" fillId="0" borderId="0" xfId="0" applyNumberFormat="1" applyFont="1" applyAlignment="1">
      <alignment vertical="center"/>
    </xf>
    <xf numFmtId="0" fontId="19" fillId="0" borderId="61" xfId="0" applyNumberFormat="1" applyFont="1" applyBorder="1" applyAlignment="1">
      <alignment vertical="center" wrapText="1"/>
    </xf>
    <xf numFmtId="0" fontId="19" fillId="0" borderId="51" xfId="0" applyNumberFormat="1" applyFont="1" applyBorder="1" applyAlignment="1">
      <alignment vertical="center" wrapText="1"/>
    </xf>
    <xf numFmtId="0" fontId="19" fillId="0" borderId="52" xfId="0" applyNumberFormat="1" applyFont="1" applyBorder="1" applyAlignment="1">
      <alignment vertical="center" wrapText="1"/>
    </xf>
    <xf numFmtId="0" fontId="0" fillId="0" borderId="0" xfId="0" applyNumberFormat="1" applyAlignment="1">
      <alignment wrapText="1" indent="1"/>
    </xf>
    <xf numFmtId="165" fontId="4" fillId="10" borderId="1" xfId="1" applyNumberFormat="1" applyFont="1" applyFill="1" applyBorder="1" applyAlignment="1" applyProtection="1">
      <alignment horizontal="center"/>
      <protection hidden="1"/>
    </xf>
    <xf numFmtId="0" fontId="4" fillId="5" borderId="32" xfId="3" applyNumberFormat="1" applyFont="1" applyFill="1" applyBorder="1" applyAlignment="1" applyProtection="1">
      <alignment horizontal="center" vertical="center"/>
      <protection locked="0"/>
    </xf>
    <xf numFmtId="0" fontId="28" fillId="0" borderId="20" xfId="0" applyNumberFormat="1" applyFont="1" applyBorder="1" applyAlignment="1" applyProtection="1">
      <alignment horizontal="left" vertical="center" wrapText="1"/>
      <protection locked="0"/>
    </xf>
    <xf numFmtId="0" fontId="28" fillId="0" borderId="1" xfId="0" applyNumberFormat="1" applyFont="1" applyBorder="1" applyAlignment="1" applyProtection="1">
      <alignment horizontal="left" vertical="center" wrapText="1"/>
      <protection locked="0"/>
    </xf>
    <xf numFmtId="0" fontId="28" fillId="0" borderId="24" xfId="0" applyNumberFormat="1" applyFont="1" applyBorder="1" applyAlignment="1" applyProtection="1">
      <alignment horizontal="left" vertical="center" wrapText="1"/>
      <protection locked="0"/>
    </xf>
    <xf numFmtId="166" fontId="14" fillId="2" borderId="26" xfId="0" applyNumberFormat="1" applyFont="1" applyFill="1" applyBorder="1" applyAlignment="1">
      <alignment horizontal="center" vertical="center" wrapText="1"/>
    </xf>
    <xf numFmtId="10" fontId="4" fillId="2" borderId="66" xfId="0" applyNumberFormat="1" applyFont="1" applyFill="1" applyBorder="1" applyAlignment="1" applyProtection="1">
      <alignment horizontal="center" vertical="center" wrapText="1"/>
      <protection hidden="1"/>
    </xf>
    <xf numFmtId="165" fontId="4" fillId="2" borderId="76" xfId="0" applyNumberFormat="1" applyFont="1" applyFill="1" applyBorder="1" applyAlignment="1" applyProtection="1">
      <alignment horizontal="center" vertical="center" wrapText="1"/>
      <protection hidden="1"/>
    </xf>
    <xf numFmtId="0" fontId="12" fillId="3" borderId="9" xfId="0" applyNumberFormat="1" applyFont="1" applyFill="1" applyBorder="1" applyAlignment="1" applyProtection="1">
      <alignment horizontal="right" vertical="center" wrapText="1"/>
      <protection hidden="1"/>
    </xf>
    <xf numFmtId="0" fontId="12" fillId="3" borderId="133" xfId="0" applyNumberFormat="1" applyFont="1" applyFill="1" applyBorder="1" applyAlignment="1" applyProtection="1">
      <alignment horizontal="right" vertical="center" wrapText="1"/>
      <protection hidden="1"/>
    </xf>
    <xf numFmtId="0" fontId="12" fillId="3" borderId="134" xfId="0" applyNumberFormat="1" applyFont="1" applyFill="1" applyBorder="1" applyAlignment="1" applyProtection="1">
      <alignment horizontal="right" vertical="center" wrapText="1"/>
      <protection hidden="1"/>
    </xf>
    <xf numFmtId="0" fontId="12" fillId="3" borderId="135" xfId="0" applyNumberFormat="1" applyFont="1" applyFill="1" applyBorder="1" applyAlignment="1" applyProtection="1">
      <alignment horizontal="right" vertical="center" wrapText="1"/>
      <protection hidden="1"/>
    </xf>
    <xf numFmtId="0" fontId="12" fillId="3" borderId="49" xfId="0" applyNumberFormat="1" applyFont="1" applyFill="1" applyBorder="1" applyAlignment="1" applyProtection="1">
      <alignment horizontal="right" vertical="center" wrapText="1"/>
      <protection hidden="1"/>
    </xf>
    <xf numFmtId="0" fontId="4" fillId="5" borderId="1" xfId="0" applyNumberFormat="1" applyFont="1" applyFill="1" applyBorder="1" applyAlignment="1" applyProtection="1">
      <alignment horizontal="center" vertical="center"/>
      <protection locked="0"/>
    </xf>
    <xf numFmtId="0" fontId="4" fillId="6" borderId="1" xfId="0" applyNumberFormat="1" applyFont="1" applyFill="1" applyBorder="1" applyAlignment="1" applyProtection="1">
      <alignment horizontal="center" vertical="center"/>
      <protection locked="0"/>
    </xf>
    <xf numFmtId="0" fontId="4" fillId="5" borderId="6" xfId="0" applyNumberFormat="1" applyFont="1" applyFill="1" applyBorder="1" applyAlignment="1" applyProtection="1">
      <alignment horizontal="center" vertical="center"/>
      <protection locked="0"/>
    </xf>
    <xf numFmtId="0" fontId="4" fillId="5" borderId="23" xfId="0" applyNumberFormat="1" applyFont="1" applyFill="1" applyBorder="1" applyAlignment="1" applyProtection="1">
      <alignment horizontal="center" vertical="center"/>
      <protection locked="0"/>
    </xf>
    <xf numFmtId="0" fontId="22" fillId="9" borderId="60" xfId="0" applyNumberFormat="1" applyFont="1" applyFill="1" applyBorder="1" applyAlignment="1">
      <alignment horizontal="center" vertical="center" wrapText="1"/>
    </xf>
    <xf numFmtId="0" fontId="22" fillId="9" borderId="137" xfId="0" applyNumberFormat="1" applyFont="1" applyFill="1" applyBorder="1" applyAlignment="1">
      <alignment horizontal="center" vertical="center" wrapText="1"/>
    </xf>
    <xf numFmtId="0" fontId="22" fillId="9" borderId="102" xfId="0" applyNumberFormat="1" applyFont="1" applyFill="1" applyBorder="1" applyAlignment="1">
      <alignment horizontal="center" vertical="center" wrapText="1"/>
    </xf>
    <xf numFmtId="0" fontId="22" fillId="9" borderId="103" xfId="0" applyNumberFormat="1" applyFont="1" applyFill="1" applyBorder="1" applyAlignment="1">
      <alignment horizontal="center" vertical="center" wrapText="1"/>
    </xf>
    <xf numFmtId="0" fontId="4" fillId="5" borderId="22" xfId="0" applyNumberFormat="1" applyFont="1" applyFill="1" applyBorder="1" applyAlignment="1" applyProtection="1">
      <alignment horizontal="center" vertical="center"/>
      <protection locked="0"/>
    </xf>
    <xf numFmtId="0" fontId="4" fillId="5" borderId="20" xfId="0" applyNumberFormat="1" applyFont="1" applyFill="1" applyBorder="1" applyAlignment="1" applyProtection="1">
      <alignment horizontal="center" vertical="center"/>
      <protection locked="0"/>
    </xf>
    <xf numFmtId="0" fontId="4" fillId="6" borderId="20" xfId="0" applyNumberFormat="1" applyFont="1" applyFill="1" applyBorder="1" applyAlignment="1" applyProtection="1">
      <alignment horizontal="center" vertical="center"/>
      <protection locked="0"/>
    </xf>
    <xf numFmtId="0" fontId="4" fillId="6" borderId="19" xfId="0" applyNumberFormat="1" applyFont="1" applyFill="1" applyBorder="1" applyAlignment="1" applyProtection="1">
      <alignment horizontal="center" vertical="center" wrapText="1"/>
      <protection locked="0"/>
    </xf>
    <xf numFmtId="0" fontId="12" fillId="3" borderId="138" xfId="0" applyNumberFormat="1" applyFont="1" applyFill="1" applyBorder="1" applyAlignment="1">
      <alignment horizontal="center" vertical="center"/>
    </xf>
    <xf numFmtId="0" fontId="12" fillId="3" borderId="139" xfId="0" applyNumberFormat="1" applyFont="1" applyFill="1" applyBorder="1" applyAlignment="1">
      <alignment horizontal="center" vertical="center"/>
    </xf>
    <xf numFmtId="0" fontId="12" fillId="3" borderId="140" xfId="0" applyNumberFormat="1" applyFont="1" applyFill="1" applyBorder="1" applyAlignment="1">
      <alignment horizontal="center" vertical="center"/>
    </xf>
    <xf numFmtId="0" fontId="4" fillId="2" borderId="114" xfId="0" applyNumberFormat="1" applyFont="1" applyFill="1" applyBorder="1" applyAlignment="1" applyProtection="1">
      <alignment horizontal="center" vertical="center" wrapText="1"/>
      <protection hidden="1"/>
    </xf>
    <xf numFmtId="0" fontId="4" fillId="5" borderId="141" xfId="0" applyNumberFormat="1" applyFont="1" applyFill="1" applyBorder="1" applyAlignment="1" applyProtection="1">
      <alignment horizontal="center" vertical="center" wrapText="1"/>
      <protection locked="0"/>
    </xf>
    <xf numFmtId="0" fontId="4" fillId="5" borderId="116" xfId="0" applyNumberFormat="1" applyFont="1" applyFill="1" applyBorder="1" applyAlignment="1" applyProtection="1">
      <alignment horizontal="center" vertical="center" wrapText="1"/>
      <protection locked="0"/>
    </xf>
    <xf numFmtId="0" fontId="4" fillId="5" borderId="119" xfId="0" applyNumberFormat="1" applyFont="1" applyFill="1" applyBorder="1" applyAlignment="1" applyProtection="1">
      <alignment horizontal="center" vertical="center" wrapText="1"/>
      <protection locked="0"/>
    </xf>
    <xf numFmtId="0" fontId="4" fillId="0" borderId="0" xfId="0" applyNumberFormat="1" applyFont="1" applyBorder="1" applyAlignment="1" applyProtection="1">
      <protection hidden="1"/>
    </xf>
    <xf numFmtId="9" fontId="11" fillId="3" borderId="33" xfId="0" applyNumberFormat="1" applyFont="1" applyFill="1" applyBorder="1" applyAlignment="1">
      <alignment horizontal="center" vertical="center" wrapText="1"/>
    </xf>
    <xf numFmtId="49" fontId="11" fillId="3" borderId="49" xfId="0" applyFont="1" applyFill="1" applyBorder="1" applyAlignment="1">
      <alignment horizontal="center" vertical="center" wrapText="1"/>
    </xf>
    <xf numFmtId="49" fontId="11" fillId="3" borderId="33" xfId="0" applyFont="1" applyFill="1" applyBorder="1" applyAlignment="1">
      <alignment horizontal="center" vertical="center" wrapText="1"/>
    </xf>
    <xf numFmtId="0" fontId="4" fillId="5" borderId="43" xfId="0" applyNumberFormat="1" applyFont="1" applyFill="1" applyBorder="1" applyAlignment="1" applyProtection="1">
      <alignment horizontal="center"/>
      <protection locked="0"/>
    </xf>
    <xf numFmtId="0" fontId="4" fillId="6" borderId="7" xfId="0" applyNumberFormat="1" applyFont="1" applyFill="1" applyBorder="1" applyAlignment="1" applyProtection="1">
      <alignment horizontal="center"/>
      <protection locked="0"/>
    </xf>
    <xf numFmtId="0" fontId="11" fillId="3" borderId="4" xfId="0" applyNumberFormat="1" applyFont="1" applyFill="1" applyBorder="1" applyAlignment="1">
      <alignment horizontal="center" vertical="center" wrapText="1"/>
    </xf>
    <xf numFmtId="0" fontId="4" fillId="0" borderId="0" xfId="0" applyNumberFormat="1" applyFont="1" applyAlignment="1">
      <alignment vertical="center"/>
    </xf>
    <xf numFmtId="49" fontId="38" fillId="13" borderId="28" xfId="0" applyFont="1" applyFill="1" applyBorder="1" applyAlignment="1">
      <alignment horizontal="center" vertical="center"/>
    </xf>
    <xf numFmtId="49" fontId="38" fillId="13" borderId="10" xfId="0" applyFont="1" applyFill="1" applyBorder="1" applyAlignment="1">
      <alignment vertical="center"/>
    </xf>
    <xf numFmtId="49" fontId="11" fillId="13" borderId="28" xfId="0" applyFont="1" applyFill="1" applyBorder="1" applyAlignment="1">
      <alignment vertical="center"/>
    </xf>
    <xf numFmtId="2" fontId="0" fillId="0" borderId="0" xfId="0" applyNumberFormat="1"/>
    <xf numFmtId="2" fontId="33" fillId="11" borderId="0" xfId="0" applyNumberFormat="1" applyFont="1" applyFill="1" applyAlignment="1">
      <alignment horizontal="center" vertical="center"/>
    </xf>
    <xf numFmtId="2" fontId="0" fillId="0" borderId="0" xfId="3" applyNumberFormat="1" applyFont="1"/>
    <xf numFmtId="1" fontId="33" fillId="11" borderId="0" xfId="0" applyNumberFormat="1" applyFont="1" applyFill="1" applyAlignment="1">
      <alignment horizontal="center" vertical="center"/>
    </xf>
    <xf numFmtId="2" fontId="0" fillId="0" borderId="0" xfId="0" applyNumberFormat="1" applyAlignment="1">
      <alignment horizontal="center"/>
    </xf>
    <xf numFmtId="0" fontId="4" fillId="0" borderId="0" xfId="0" applyNumberFormat="1" applyFont="1" applyBorder="1"/>
    <xf numFmtId="0" fontId="43" fillId="0" borderId="0" xfId="0" applyNumberFormat="1" applyFont="1" applyAlignment="1">
      <alignment horizontal="center" vertical="center" wrapText="1"/>
    </xf>
    <xf numFmtId="0" fontId="13" fillId="0" borderId="0" xfId="0" applyNumberFormat="1" applyFont="1"/>
    <xf numFmtId="0" fontId="13" fillId="0" borderId="0" xfId="0" applyNumberFormat="1" applyFont="1" applyProtection="1">
      <protection hidden="1"/>
    </xf>
    <xf numFmtId="0" fontId="4" fillId="5" borderId="146" xfId="0" applyNumberFormat="1" applyFont="1" applyFill="1" applyBorder="1" applyAlignment="1" applyProtection="1">
      <alignment horizontal="center" vertical="center" wrapText="1"/>
      <protection locked="0"/>
    </xf>
    <xf numFmtId="0" fontId="4" fillId="5" borderId="147" xfId="0" applyNumberFormat="1" applyFont="1" applyFill="1" applyBorder="1" applyAlignment="1" applyProtection="1">
      <alignment horizontal="center" vertical="center" wrapText="1"/>
      <protection locked="0"/>
    </xf>
    <xf numFmtId="0" fontId="4" fillId="5" borderId="148" xfId="0" applyNumberFormat="1" applyFont="1" applyFill="1" applyBorder="1" applyAlignment="1" applyProtection="1">
      <alignment horizontal="center" vertical="center" wrapText="1"/>
      <protection locked="0"/>
    </xf>
    <xf numFmtId="0" fontId="41" fillId="0" borderId="34" xfId="0" applyNumberFormat="1" applyFont="1" applyBorder="1" applyAlignment="1" applyProtection="1">
      <alignment wrapText="1"/>
      <protection hidden="1"/>
    </xf>
    <xf numFmtId="0" fontId="41" fillId="0" borderId="2" xfId="0" applyNumberFormat="1" applyFont="1" applyBorder="1" applyProtection="1">
      <protection hidden="1"/>
    </xf>
    <xf numFmtId="0" fontId="41" fillId="0" borderId="3" xfId="0" applyNumberFormat="1" applyFont="1" applyBorder="1"/>
    <xf numFmtId="0" fontId="41" fillId="0" borderId="4" xfId="0" applyNumberFormat="1" applyFont="1" applyBorder="1" applyAlignment="1" applyProtection="1">
      <alignment wrapText="1"/>
      <protection hidden="1"/>
    </xf>
    <xf numFmtId="0" fontId="41" fillId="0" borderId="0" xfId="0" applyNumberFormat="1" applyFont="1" applyBorder="1" applyProtection="1">
      <protection hidden="1"/>
    </xf>
    <xf numFmtId="0" fontId="41" fillId="0" borderId="5" xfId="0" applyNumberFormat="1" applyFont="1" applyBorder="1"/>
    <xf numFmtId="0" fontId="41" fillId="0" borderId="26" xfId="0" applyNumberFormat="1" applyFont="1" applyBorder="1" applyProtection="1">
      <protection hidden="1"/>
    </xf>
    <xf numFmtId="0" fontId="41" fillId="0" borderId="27" xfId="0" applyNumberFormat="1" applyFont="1" applyBorder="1" applyProtection="1">
      <protection hidden="1"/>
    </xf>
    <xf numFmtId="0" fontId="41" fillId="0" borderId="35" xfId="0" applyNumberFormat="1" applyFont="1" applyBorder="1"/>
    <xf numFmtId="0" fontId="38" fillId="13" borderId="9" xfId="0" applyNumberFormat="1" applyFont="1" applyFill="1" applyBorder="1" applyAlignment="1">
      <alignment horizontal="center" vertical="center"/>
    </xf>
    <xf numFmtId="0" fontId="38" fillId="13" borderId="10" xfId="0" applyNumberFormat="1" applyFont="1" applyFill="1" applyBorder="1" applyAlignment="1">
      <alignment horizontal="center" vertical="center"/>
    </xf>
    <xf numFmtId="9" fontId="11" fillId="3" borderId="29" xfId="0" applyNumberFormat="1" applyFont="1" applyFill="1" applyBorder="1" applyAlignment="1">
      <alignment horizontal="center" vertical="center" wrapText="1"/>
    </xf>
    <xf numFmtId="9" fontId="11" fillId="3" borderId="89" xfId="0" applyNumberFormat="1" applyFont="1" applyFill="1" applyBorder="1" applyAlignment="1">
      <alignment horizontal="center" vertical="center" wrapText="1"/>
    </xf>
    <xf numFmtId="9" fontId="11" fillId="3" borderId="33" xfId="0" applyNumberFormat="1" applyFont="1" applyFill="1" applyBorder="1" applyAlignment="1">
      <alignment horizontal="center" vertical="center" wrapText="1"/>
    </xf>
    <xf numFmtId="49" fontId="11" fillId="3" borderId="60" xfId="0" applyFont="1" applyFill="1" applyBorder="1" applyAlignment="1">
      <alignment horizontal="center" vertical="center" wrapText="1"/>
    </xf>
    <xf numFmtId="49" fontId="11" fillId="3" borderId="49" xfId="0" applyFont="1" applyFill="1" applyBorder="1" applyAlignment="1">
      <alignment horizontal="center" vertical="center" wrapText="1"/>
    </xf>
    <xf numFmtId="49" fontId="11" fillId="3" borderId="61" xfId="0" applyFont="1" applyFill="1" applyBorder="1" applyAlignment="1">
      <alignment horizontal="center" vertical="center" wrapText="1"/>
    </xf>
    <xf numFmtId="9" fontId="11" fillId="3" borderId="55" xfId="0" applyNumberFormat="1" applyFont="1" applyFill="1" applyBorder="1" applyAlignment="1">
      <alignment horizontal="center" vertical="center" wrapText="1"/>
    </xf>
    <xf numFmtId="9" fontId="11" fillId="3" borderId="56" xfId="0" applyNumberFormat="1" applyFont="1" applyFill="1" applyBorder="1" applyAlignment="1">
      <alignment horizontal="center" vertical="center" wrapText="1"/>
    </xf>
    <xf numFmtId="9" fontId="11" fillId="3" borderId="57" xfId="0" applyNumberFormat="1" applyFont="1" applyFill="1" applyBorder="1" applyAlignment="1">
      <alignment horizontal="center" vertical="center" wrapText="1"/>
    </xf>
    <xf numFmtId="49" fontId="11" fillId="3" borderId="86" xfId="0" applyFont="1" applyFill="1" applyBorder="1" applyAlignment="1">
      <alignment horizontal="center" vertical="center" wrapText="1"/>
    </xf>
    <xf numFmtId="9" fontId="11" fillId="3" borderId="60" xfId="0" applyNumberFormat="1" applyFont="1" applyFill="1" applyBorder="1" applyAlignment="1">
      <alignment horizontal="center" vertical="center" wrapText="1"/>
    </xf>
    <xf numFmtId="9" fontId="11" fillId="3" borderId="49" xfId="0" applyNumberFormat="1" applyFont="1" applyFill="1" applyBorder="1" applyAlignment="1">
      <alignment horizontal="center" vertical="center" wrapText="1"/>
    </xf>
    <xf numFmtId="9" fontId="11" fillId="3" borderId="61" xfId="0" applyNumberFormat="1" applyFont="1" applyFill="1" applyBorder="1" applyAlignment="1">
      <alignment horizontal="center" vertical="center" wrapText="1"/>
    </xf>
    <xf numFmtId="49" fontId="11" fillId="3" borderId="29" xfId="0" applyFont="1" applyFill="1" applyBorder="1" applyAlignment="1">
      <alignment horizontal="center" vertical="center" wrapText="1"/>
    </xf>
    <xf numFmtId="49" fontId="11" fillId="3" borderId="89" xfId="0" applyFont="1" applyFill="1" applyBorder="1" applyAlignment="1">
      <alignment horizontal="center" vertical="center" wrapText="1"/>
    </xf>
    <xf numFmtId="49" fontId="11" fillId="3" borderId="33" xfId="0" applyFont="1" applyFill="1" applyBorder="1" applyAlignment="1">
      <alignment horizontal="center" vertical="center" wrapText="1"/>
    </xf>
    <xf numFmtId="0" fontId="4" fillId="0" borderId="18"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34" xfId="0" applyNumberFormat="1" applyFont="1" applyBorder="1" applyAlignment="1">
      <alignment horizontal="left" vertical="center" wrapText="1" indent="1"/>
    </xf>
    <xf numFmtId="0" fontId="4" fillId="0" borderId="2" xfId="0" applyNumberFormat="1" applyFont="1" applyBorder="1" applyAlignment="1">
      <alignment horizontal="left" vertical="center" wrapText="1" indent="1"/>
    </xf>
    <xf numFmtId="0" fontId="4" fillId="0" borderId="3" xfId="0" applyNumberFormat="1" applyFont="1" applyBorder="1" applyAlignment="1">
      <alignment horizontal="left" vertical="center" wrapText="1" indent="1"/>
    </xf>
    <xf numFmtId="0" fontId="4" fillId="0" borderId="4" xfId="0" applyNumberFormat="1" applyFont="1" applyBorder="1" applyAlignment="1">
      <alignment horizontal="left" vertical="center" wrapText="1" indent="1"/>
    </xf>
    <xf numFmtId="0" fontId="4" fillId="0" borderId="0" xfId="0" applyNumberFormat="1" applyFont="1" applyAlignment="1">
      <alignment horizontal="left" vertical="center" wrapText="1" indent="1"/>
    </xf>
    <xf numFmtId="0" fontId="4" fillId="0" borderId="5" xfId="0" applyNumberFormat="1" applyFont="1" applyBorder="1" applyAlignment="1">
      <alignment horizontal="left" vertical="center" wrapText="1" indent="1"/>
    </xf>
    <xf numFmtId="0" fontId="4" fillId="0" borderId="26" xfId="0" applyNumberFormat="1" applyFont="1" applyBorder="1" applyAlignment="1">
      <alignment horizontal="left" vertical="center" wrapText="1" indent="1"/>
    </xf>
    <xf numFmtId="0" fontId="4" fillId="0" borderId="27" xfId="0" applyNumberFormat="1" applyFont="1" applyBorder="1" applyAlignment="1">
      <alignment horizontal="left" vertical="center" wrapText="1" indent="1"/>
    </xf>
    <xf numFmtId="0" fontId="4" fillId="0" borderId="35" xfId="0" applyNumberFormat="1" applyFont="1" applyBorder="1" applyAlignment="1">
      <alignment horizontal="left" vertical="center" wrapText="1" indent="1"/>
    </xf>
    <xf numFmtId="0" fontId="4" fillId="0" borderId="47" xfId="0" applyNumberFormat="1" applyFont="1" applyBorder="1" applyAlignment="1">
      <alignment horizontal="left" vertical="center" wrapText="1" indent="1"/>
    </xf>
    <xf numFmtId="0" fontId="4" fillId="0" borderId="48" xfId="0" applyNumberFormat="1" applyFont="1" applyBorder="1" applyAlignment="1">
      <alignment horizontal="left" vertical="center" wrapText="1" indent="1"/>
    </xf>
    <xf numFmtId="0" fontId="4" fillId="0" borderId="49" xfId="0" applyNumberFormat="1" applyFont="1" applyBorder="1" applyAlignment="1">
      <alignment horizontal="left" vertical="center" wrapText="1" indent="1"/>
    </xf>
    <xf numFmtId="0" fontId="4" fillId="0" borderId="50" xfId="0" applyNumberFormat="1" applyFont="1" applyBorder="1" applyAlignment="1">
      <alignment horizontal="left" vertical="center" wrapText="1" indent="1"/>
    </xf>
    <xf numFmtId="0" fontId="4" fillId="0" borderId="51" xfId="0" applyNumberFormat="1" applyFont="1" applyBorder="1" applyAlignment="1">
      <alignment horizontal="left" vertical="center" wrapText="1" indent="1"/>
    </xf>
    <xf numFmtId="0" fontId="4" fillId="0" borderId="52" xfId="0" applyNumberFormat="1" applyFont="1" applyBorder="1" applyAlignment="1">
      <alignment horizontal="left" vertical="center" wrapText="1" indent="1"/>
    </xf>
    <xf numFmtId="0" fontId="11" fillId="3" borderId="9" xfId="0" applyNumberFormat="1" applyFont="1" applyFill="1" applyBorder="1" applyAlignment="1">
      <alignment horizontal="center" vertical="center"/>
    </xf>
    <xf numFmtId="0" fontId="11" fillId="3" borderId="35" xfId="0" applyNumberFormat="1" applyFont="1" applyFill="1" applyBorder="1" applyAlignment="1">
      <alignment horizontal="center" vertical="center"/>
    </xf>
    <xf numFmtId="0" fontId="19" fillId="0" borderId="34" xfId="0" applyNumberFormat="1" applyFont="1" applyBorder="1" applyAlignment="1">
      <alignment horizontal="left" vertical="center" wrapText="1" indent="1"/>
    </xf>
    <xf numFmtId="0" fontId="37" fillId="13" borderId="44" xfId="0" applyNumberFormat="1" applyFont="1" applyFill="1" applyBorder="1" applyAlignment="1">
      <alignment horizontal="center"/>
    </xf>
    <xf numFmtId="0" fontId="37" fillId="13" borderId="45" xfId="0" applyNumberFormat="1" applyFont="1" applyFill="1" applyBorder="1" applyAlignment="1">
      <alignment horizontal="center"/>
    </xf>
    <xf numFmtId="0" fontId="37" fillId="13" borderId="46" xfId="0" applyNumberFormat="1" applyFont="1" applyFill="1" applyBorder="1" applyAlignment="1">
      <alignment horizontal="center"/>
    </xf>
    <xf numFmtId="0" fontId="9" fillId="8" borderId="34" xfId="0" applyNumberFormat="1" applyFont="1" applyFill="1" applyBorder="1" applyAlignment="1">
      <alignment horizontal="left" vertical="center" wrapText="1"/>
    </xf>
    <xf numFmtId="0" fontId="9" fillId="8" borderId="2" xfId="0" applyNumberFormat="1" applyFont="1" applyFill="1" applyBorder="1" applyAlignment="1">
      <alignment horizontal="left" vertical="center" wrapText="1"/>
    </xf>
    <xf numFmtId="0" fontId="9" fillId="8" borderId="3" xfId="0" applyNumberFormat="1" applyFont="1" applyFill="1" applyBorder="1" applyAlignment="1">
      <alignment horizontal="left" vertical="center" wrapText="1"/>
    </xf>
    <xf numFmtId="0" fontId="9" fillId="8" borderId="4" xfId="0" applyNumberFormat="1" applyFont="1" applyFill="1" applyBorder="1" applyAlignment="1">
      <alignment horizontal="left" vertical="center" wrapText="1"/>
    </xf>
    <xf numFmtId="0" fontId="9" fillId="8" borderId="0" xfId="0" applyNumberFormat="1" applyFont="1" applyFill="1" applyBorder="1" applyAlignment="1">
      <alignment horizontal="left" vertical="center" wrapText="1"/>
    </xf>
    <xf numFmtId="0" fontId="9" fillId="8" borderId="5" xfId="0" applyNumberFormat="1" applyFont="1" applyFill="1" applyBorder="1" applyAlignment="1">
      <alignment horizontal="left" vertical="center" wrapText="1"/>
    </xf>
    <xf numFmtId="0" fontId="9" fillId="8" borderId="26" xfId="0" applyNumberFormat="1" applyFont="1" applyFill="1" applyBorder="1" applyAlignment="1">
      <alignment horizontal="left" vertical="center" wrapText="1"/>
    </xf>
    <xf numFmtId="0" fontId="9" fillId="8" borderId="27" xfId="0" applyNumberFormat="1" applyFont="1" applyFill="1" applyBorder="1" applyAlignment="1">
      <alignment horizontal="left" vertical="center" wrapText="1"/>
    </xf>
    <xf numFmtId="0" fontId="9" fillId="8" borderId="35" xfId="0" applyNumberFormat="1" applyFont="1" applyFill="1" applyBorder="1" applyAlignment="1">
      <alignment horizontal="left" vertical="center" wrapText="1"/>
    </xf>
    <xf numFmtId="0" fontId="35" fillId="4" borderId="9" xfId="0" applyNumberFormat="1" applyFont="1" applyFill="1" applyBorder="1" applyAlignment="1" applyProtection="1">
      <alignment horizontal="center" vertical="center" wrapText="1"/>
      <protection locked="0"/>
    </xf>
    <xf numFmtId="0" fontId="35" fillId="4" borderId="10" xfId="0" applyNumberFormat="1" applyFont="1" applyFill="1" applyBorder="1" applyAlignment="1" applyProtection="1">
      <alignment horizontal="center" vertical="center" wrapText="1"/>
      <protection locked="0"/>
    </xf>
    <xf numFmtId="0" fontId="28" fillId="0" borderId="34" xfId="0" applyNumberFormat="1" applyFont="1" applyBorder="1" applyAlignment="1">
      <alignment horizontal="left" vertical="center" wrapText="1" indent="1"/>
    </xf>
    <xf numFmtId="0" fontId="28" fillId="0" borderId="3" xfId="0" applyNumberFormat="1" applyFont="1" applyBorder="1" applyAlignment="1">
      <alignment horizontal="left" vertical="center" wrapText="1" indent="1"/>
    </xf>
    <xf numFmtId="0" fontId="28" fillId="0" borderId="4" xfId="0" applyNumberFormat="1" applyFont="1" applyBorder="1" applyAlignment="1">
      <alignment horizontal="left" vertical="center" wrapText="1" indent="1"/>
    </xf>
    <xf numFmtId="0" fontId="28" fillId="0" borderId="5" xfId="0" applyNumberFormat="1" applyFont="1" applyBorder="1" applyAlignment="1">
      <alignment horizontal="left" vertical="center" wrapText="1" indent="1"/>
    </xf>
    <xf numFmtId="0" fontId="28" fillId="0" borderId="26" xfId="0" applyNumberFormat="1" applyFont="1" applyBorder="1" applyAlignment="1">
      <alignment horizontal="left" vertical="center" wrapText="1" indent="1"/>
    </xf>
    <xf numFmtId="0" fontId="28" fillId="0" borderId="35" xfId="0" applyNumberFormat="1" applyFont="1" applyBorder="1" applyAlignment="1">
      <alignment horizontal="left" vertical="center" wrapText="1" indent="1"/>
    </xf>
    <xf numFmtId="0" fontId="41" fillId="0" borderId="18" xfId="0" applyNumberFormat="1" applyFont="1" applyBorder="1" applyAlignment="1">
      <alignment horizontal="center" vertical="center"/>
    </xf>
    <xf numFmtId="0" fontId="41" fillId="0" borderId="1" xfId="0" applyNumberFormat="1" applyFont="1" applyBorder="1" applyAlignment="1">
      <alignment horizontal="center" vertical="center"/>
    </xf>
    <xf numFmtId="0" fontId="19" fillId="0" borderId="60" xfId="0" applyNumberFormat="1" applyFont="1" applyBorder="1" applyAlignment="1">
      <alignment horizontal="left" vertical="center" wrapText="1" indent="1"/>
    </xf>
    <xf numFmtId="0" fontId="19" fillId="0" borderId="71" xfId="0" applyNumberFormat="1" applyFont="1" applyBorder="1" applyAlignment="1">
      <alignment horizontal="left" vertical="center" wrapText="1" indent="1"/>
    </xf>
    <xf numFmtId="0" fontId="19" fillId="0" borderId="58" xfId="0" applyNumberFormat="1" applyFont="1" applyBorder="1" applyAlignment="1">
      <alignment horizontal="left" vertical="center" wrapText="1" indent="1"/>
    </xf>
    <xf numFmtId="0" fontId="19" fillId="0" borderId="49" xfId="0" applyNumberFormat="1" applyFont="1" applyBorder="1" applyAlignment="1">
      <alignment horizontal="left" vertical="center" wrapText="1" indent="1"/>
    </xf>
    <xf numFmtId="0" fontId="19" fillId="0" borderId="0" xfId="0" applyNumberFormat="1" applyFont="1" applyAlignment="1">
      <alignment horizontal="left" vertical="center" wrapText="1" indent="1"/>
    </xf>
    <xf numFmtId="0" fontId="19" fillId="0" borderId="50" xfId="0" applyNumberFormat="1" applyFont="1" applyBorder="1" applyAlignment="1">
      <alignment horizontal="left" vertical="center" wrapText="1" indent="1"/>
    </xf>
    <xf numFmtId="0" fontId="19" fillId="0" borderId="0" xfId="0" applyNumberFormat="1" applyFont="1" applyBorder="1" applyAlignment="1">
      <alignment horizontal="left" vertical="center" wrapText="1" indent="1"/>
    </xf>
    <xf numFmtId="0" fontId="19" fillId="0" borderId="52" xfId="0" applyNumberFormat="1" applyFont="1" applyBorder="1" applyAlignment="1">
      <alignment horizontal="left" vertical="center" wrapText="1" indent="1"/>
    </xf>
    <xf numFmtId="0" fontId="12" fillId="3" borderId="126" xfId="0" applyNumberFormat="1" applyFont="1" applyFill="1" applyBorder="1" applyAlignment="1">
      <alignment horizontal="right" vertical="center"/>
    </xf>
    <xf numFmtId="0" fontId="12" fillId="3" borderId="144" xfId="0" applyNumberFormat="1" applyFont="1" applyFill="1" applyBorder="1" applyAlignment="1">
      <alignment horizontal="right" vertical="center"/>
    </xf>
    <xf numFmtId="0" fontId="12" fillId="3" borderId="145" xfId="0" applyNumberFormat="1" applyFont="1" applyFill="1" applyBorder="1" applyAlignment="1">
      <alignment horizontal="right" vertical="center"/>
    </xf>
    <xf numFmtId="0" fontId="4" fillId="0" borderId="34" xfId="0" applyNumberFormat="1" applyFont="1" applyBorder="1" applyAlignment="1" applyProtection="1">
      <alignment horizontal="left" vertical="center" wrapText="1" indent="1"/>
      <protection hidden="1"/>
    </xf>
    <xf numFmtId="0" fontId="4" fillId="0" borderId="2" xfId="0" applyNumberFormat="1" applyFont="1" applyBorder="1" applyAlignment="1" applyProtection="1">
      <alignment horizontal="left" vertical="center" wrapText="1" indent="1"/>
      <protection hidden="1"/>
    </xf>
    <xf numFmtId="0" fontId="4" fillId="0" borderId="3" xfId="0" applyNumberFormat="1" applyFont="1" applyBorder="1" applyAlignment="1" applyProtection="1">
      <alignment horizontal="left" vertical="center" wrapText="1" indent="1"/>
      <protection hidden="1"/>
    </xf>
    <xf numFmtId="0" fontId="4" fillId="0" borderId="4" xfId="0" applyNumberFormat="1" applyFont="1" applyBorder="1" applyAlignment="1" applyProtection="1">
      <alignment horizontal="left" vertical="center" wrapText="1" indent="1"/>
      <protection hidden="1"/>
    </xf>
    <xf numFmtId="0" fontId="4" fillId="0" borderId="0" xfId="0" applyNumberFormat="1" applyFont="1" applyBorder="1" applyAlignment="1" applyProtection="1">
      <alignment horizontal="left" vertical="center" wrapText="1" indent="1"/>
      <protection hidden="1"/>
    </xf>
    <xf numFmtId="0" fontId="4" fillId="0" borderId="5" xfId="0" applyNumberFormat="1" applyFont="1" applyBorder="1" applyAlignment="1" applyProtection="1">
      <alignment horizontal="left" vertical="center" wrapText="1" indent="1"/>
      <protection hidden="1"/>
    </xf>
    <xf numFmtId="0" fontId="4" fillId="0" borderId="26" xfId="0" applyNumberFormat="1" applyFont="1" applyBorder="1" applyAlignment="1" applyProtection="1">
      <alignment horizontal="left" vertical="center" wrapText="1" indent="1"/>
      <protection hidden="1"/>
    </xf>
    <xf numFmtId="0" fontId="4" fillId="0" borderId="27" xfId="0" applyNumberFormat="1" applyFont="1" applyBorder="1" applyAlignment="1" applyProtection="1">
      <alignment horizontal="left" vertical="center" wrapText="1" indent="1"/>
      <protection hidden="1"/>
    </xf>
    <xf numFmtId="0" fontId="4" fillId="0" borderId="35" xfId="0" applyNumberFormat="1" applyFont="1" applyBorder="1" applyAlignment="1" applyProtection="1">
      <alignment horizontal="left" vertical="center" wrapText="1" indent="1"/>
      <protection hidden="1"/>
    </xf>
    <xf numFmtId="0" fontId="12" fillId="3" borderId="99" xfId="0" applyNumberFormat="1" applyFont="1" applyFill="1" applyBorder="1" applyAlignment="1">
      <alignment horizontal="right" vertical="center" wrapText="1"/>
    </xf>
    <xf numFmtId="0" fontId="12" fillId="3" borderId="142" xfId="0" applyNumberFormat="1" applyFont="1" applyFill="1" applyBorder="1" applyAlignment="1">
      <alignment horizontal="right" vertical="center" wrapText="1"/>
    </xf>
    <xf numFmtId="0" fontId="12" fillId="3" borderId="143" xfId="0" applyNumberFormat="1" applyFont="1" applyFill="1" applyBorder="1" applyAlignment="1">
      <alignment horizontal="right" vertical="center" wrapText="1"/>
    </xf>
    <xf numFmtId="0" fontId="12" fillId="3" borderId="125" xfId="0" applyNumberFormat="1" applyFont="1" applyFill="1" applyBorder="1" applyAlignment="1">
      <alignment horizontal="right" vertical="center" wrapText="1"/>
    </xf>
    <xf numFmtId="0" fontId="12" fillId="3" borderId="37" xfId="0" applyNumberFormat="1" applyFont="1" applyFill="1" applyBorder="1" applyAlignment="1">
      <alignment horizontal="right" vertical="center" wrapText="1"/>
    </xf>
    <xf numFmtId="0" fontId="12" fillId="3" borderId="18" xfId="0" applyNumberFormat="1" applyFont="1" applyFill="1" applyBorder="1" applyAlignment="1">
      <alignment horizontal="right" vertical="center" wrapText="1"/>
    </xf>
    <xf numFmtId="0" fontId="12" fillId="3" borderId="125" xfId="0" applyNumberFormat="1" applyFont="1" applyFill="1" applyBorder="1" applyAlignment="1">
      <alignment horizontal="right" vertical="center"/>
    </xf>
    <xf numFmtId="0" fontId="12" fillId="3" borderId="37" xfId="0" applyNumberFormat="1" applyFont="1" applyFill="1" applyBorder="1" applyAlignment="1">
      <alignment horizontal="right" vertical="center"/>
    </xf>
    <xf numFmtId="0" fontId="12" fillId="3" borderId="18" xfId="0" applyNumberFormat="1" applyFont="1" applyFill="1" applyBorder="1" applyAlignment="1">
      <alignment horizontal="right" vertical="center"/>
    </xf>
    <xf numFmtId="0" fontId="4" fillId="5" borderId="115" xfId="0" applyNumberFormat="1" applyFont="1" applyFill="1" applyBorder="1" applyAlignment="1" applyProtection="1">
      <alignment horizontal="center" vertical="center"/>
      <protection locked="0"/>
    </xf>
    <xf numFmtId="0" fontId="0" fillId="0" borderId="106" xfId="0" applyNumberFormat="1" applyBorder="1" applyAlignment="1" applyProtection="1">
      <alignment horizontal="center" vertical="center"/>
      <protection locked="0"/>
    </xf>
    <xf numFmtId="0" fontId="4" fillId="12" borderId="107" xfId="0" applyNumberFormat="1" applyFont="1" applyFill="1" applyBorder="1" applyAlignment="1" applyProtection="1">
      <protection hidden="1"/>
    </xf>
    <xf numFmtId="0" fontId="0" fillId="12" borderId="109" xfId="0" applyNumberFormat="1" applyFill="1" applyBorder="1" applyAlignment="1"/>
    <xf numFmtId="0" fontId="4" fillId="5" borderId="117" xfId="0" applyNumberFormat="1" applyFont="1" applyFill="1" applyBorder="1" applyAlignment="1" applyProtection="1">
      <alignment horizontal="center" vertical="center"/>
      <protection locked="0"/>
    </xf>
    <xf numFmtId="0" fontId="0" fillId="0" borderId="118" xfId="0" applyNumberFormat="1" applyBorder="1" applyAlignment="1" applyProtection="1">
      <alignment horizontal="center" vertical="center"/>
      <protection locked="0"/>
    </xf>
    <xf numFmtId="0" fontId="4" fillId="12" borderId="127" xfId="0" applyNumberFormat="1" applyFont="1" applyFill="1" applyBorder="1" applyAlignment="1" applyProtection="1">
      <alignment horizontal="center"/>
      <protection hidden="1"/>
    </xf>
    <xf numFmtId="0" fontId="4" fillId="12" borderId="128" xfId="0" applyNumberFormat="1" applyFont="1" applyFill="1" applyBorder="1" applyAlignment="1" applyProtection="1">
      <alignment horizontal="center"/>
      <protection hidden="1"/>
    </xf>
    <xf numFmtId="0" fontId="4" fillId="12" borderId="129" xfId="0" applyNumberFormat="1" applyFont="1" applyFill="1" applyBorder="1" applyAlignment="1" applyProtection="1">
      <alignment horizontal="center"/>
      <protection hidden="1"/>
    </xf>
    <xf numFmtId="0" fontId="4" fillId="12" borderId="130" xfId="0" applyNumberFormat="1" applyFont="1" applyFill="1" applyBorder="1" applyAlignment="1" applyProtection="1">
      <alignment horizontal="center"/>
      <protection hidden="1"/>
    </xf>
    <xf numFmtId="0" fontId="4" fillId="12" borderId="131" xfId="0" applyNumberFormat="1" applyFont="1" applyFill="1" applyBorder="1" applyAlignment="1" applyProtection="1">
      <alignment horizontal="center"/>
      <protection hidden="1"/>
    </xf>
    <xf numFmtId="0" fontId="4" fillId="12" borderId="132" xfId="0" applyNumberFormat="1" applyFont="1" applyFill="1" applyBorder="1" applyAlignment="1" applyProtection="1">
      <alignment horizontal="center"/>
      <protection hidden="1"/>
    </xf>
    <xf numFmtId="165" fontId="4" fillId="2" borderId="105" xfId="0" applyNumberFormat="1" applyFont="1" applyFill="1" applyBorder="1" applyAlignment="1" applyProtection="1">
      <alignment horizontal="center" vertical="center" wrapText="1"/>
      <protection hidden="1"/>
    </xf>
    <xf numFmtId="165" fontId="0" fillId="0" borderId="106" xfId="0" applyNumberFormat="1" applyBorder="1" applyAlignment="1" applyProtection="1">
      <alignment horizontal="center" vertical="center" wrapText="1"/>
      <protection hidden="1"/>
    </xf>
    <xf numFmtId="0" fontId="0" fillId="12" borderId="107" xfId="0" applyNumberFormat="1" applyFill="1" applyBorder="1" applyAlignment="1">
      <alignment horizontal="center" vertical="center" wrapText="1"/>
    </xf>
    <xf numFmtId="0" fontId="0" fillId="12" borderId="109" xfId="0" applyNumberFormat="1" applyFill="1" applyBorder="1" applyAlignment="1">
      <alignment horizontal="center" vertical="center" wrapText="1"/>
    </xf>
    <xf numFmtId="10" fontId="4" fillId="2" borderId="4" xfId="3" applyNumberFormat="1" applyFont="1" applyFill="1" applyBorder="1" applyAlignment="1" applyProtection="1">
      <alignment horizontal="center" vertical="center"/>
      <protection hidden="1"/>
    </xf>
    <xf numFmtId="10" fontId="0" fillId="0" borderId="35" xfId="3" applyNumberFormat="1" applyFont="1" applyBorder="1" applyAlignment="1">
      <alignment horizontal="center" vertical="center"/>
    </xf>
    <xf numFmtId="0" fontId="4" fillId="2" borderId="9" xfId="0" applyNumberFormat="1" applyFont="1" applyFill="1" applyBorder="1" applyAlignment="1" applyProtection="1">
      <alignment horizontal="center" vertical="center" wrapText="1"/>
      <protection hidden="1"/>
    </xf>
    <xf numFmtId="0" fontId="4" fillId="2" borderId="10" xfId="0" applyNumberFormat="1" applyFont="1" applyFill="1" applyBorder="1" applyAlignment="1" applyProtection="1">
      <alignment horizontal="center" vertical="center" wrapText="1"/>
      <protection hidden="1"/>
    </xf>
    <xf numFmtId="0" fontId="4" fillId="3" borderId="9" xfId="0" applyNumberFormat="1" applyFont="1" applyFill="1" applyBorder="1" applyAlignment="1" applyProtection="1">
      <alignment horizontal="center" vertical="center"/>
      <protection hidden="1"/>
    </xf>
    <xf numFmtId="0" fontId="4" fillId="3" borderId="10" xfId="0" applyNumberFormat="1" applyFont="1" applyFill="1" applyBorder="1" applyAlignment="1" applyProtection="1">
      <alignment horizontal="center" vertical="center"/>
      <protection hidden="1"/>
    </xf>
    <xf numFmtId="0" fontId="19" fillId="0" borderId="34" xfId="0" applyNumberFormat="1" applyFont="1" applyBorder="1" applyAlignment="1" applyProtection="1">
      <alignment horizontal="left" vertical="center" wrapText="1" indent="1"/>
      <protection hidden="1"/>
    </xf>
    <xf numFmtId="0" fontId="4" fillId="0" borderId="0" xfId="0" applyNumberFormat="1" applyFont="1" applyAlignment="1" applyProtection="1">
      <alignment horizontal="left" vertical="center" wrapText="1" indent="1"/>
      <protection hidden="1"/>
    </xf>
    <xf numFmtId="0" fontId="36" fillId="13" borderId="73" xfId="0" applyNumberFormat="1" applyFont="1" applyFill="1" applyBorder="1" applyAlignment="1" applyProtection="1">
      <alignment horizontal="left" vertical="center" wrapText="1" indent="1"/>
      <protection hidden="1"/>
    </xf>
    <xf numFmtId="0" fontId="37" fillId="13" borderId="75" xfId="0" applyNumberFormat="1" applyFont="1" applyFill="1" applyBorder="1" applyAlignment="1" applyProtection="1">
      <alignment horizontal="left" vertical="center" wrapText="1" indent="1"/>
      <protection hidden="1"/>
    </xf>
    <xf numFmtId="0" fontId="19" fillId="0" borderId="60" xfId="0" applyNumberFormat="1" applyFont="1" applyBorder="1" applyAlignment="1">
      <alignment horizontal="left" vertical="center" wrapText="1"/>
    </xf>
    <xf numFmtId="0" fontId="19" fillId="0" borderId="71" xfId="0" applyNumberFormat="1" applyFont="1" applyBorder="1" applyAlignment="1">
      <alignment horizontal="left" vertical="center" wrapText="1"/>
    </xf>
    <xf numFmtId="0" fontId="19" fillId="0" borderId="58" xfId="0" applyNumberFormat="1" applyFont="1" applyBorder="1" applyAlignment="1">
      <alignment horizontal="left" vertical="center" wrapText="1"/>
    </xf>
    <xf numFmtId="0" fontId="19" fillId="0" borderId="61" xfId="0" applyNumberFormat="1" applyFont="1" applyBorder="1" applyAlignment="1">
      <alignment horizontal="left" vertical="center" wrapText="1"/>
    </xf>
    <xf numFmtId="0" fontId="19" fillId="0" borderId="51" xfId="0" applyNumberFormat="1" applyFont="1" applyBorder="1" applyAlignment="1">
      <alignment horizontal="left" vertical="center" wrapText="1"/>
    </xf>
    <xf numFmtId="0" fontId="19" fillId="0" borderId="52" xfId="0" applyNumberFormat="1" applyFont="1" applyBorder="1" applyAlignment="1">
      <alignment horizontal="left" vertical="center" wrapText="1"/>
    </xf>
    <xf numFmtId="0" fontId="4" fillId="0" borderId="0" xfId="0" applyNumberFormat="1" applyFont="1" applyAlignment="1">
      <alignment horizontal="center" vertical="center" wrapText="1"/>
    </xf>
    <xf numFmtId="0" fontId="28" fillId="0" borderId="60" xfId="0" applyNumberFormat="1" applyFont="1" applyBorder="1" applyAlignment="1">
      <alignment horizontal="left" vertical="center" wrapText="1" indent="1"/>
    </xf>
    <xf numFmtId="0" fontId="28" fillId="0" borderId="71" xfId="0" applyNumberFormat="1" applyFont="1" applyBorder="1" applyAlignment="1">
      <alignment horizontal="left" vertical="center" wrapText="1" indent="1"/>
    </xf>
    <xf numFmtId="0" fontId="28" fillId="0" borderId="58" xfId="0" applyNumberFormat="1" applyFont="1" applyBorder="1" applyAlignment="1">
      <alignment horizontal="left" vertical="center" wrapText="1" indent="1"/>
    </xf>
    <xf numFmtId="0" fontId="28" fillId="0" borderId="49" xfId="0" applyNumberFormat="1" applyFont="1" applyBorder="1" applyAlignment="1">
      <alignment horizontal="left" vertical="center" wrapText="1" indent="1"/>
    </xf>
    <xf numFmtId="0" fontId="28" fillId="0" borderId="0" xfId="0" applyNumberFormat="1" applyFont="1" applyAlignment="1">
      <alignment horizontal="left" vertical="center" wrapText="1" indent="1"/>
    </xf>
    <xf numFmtId="0" fontId="28" fillId="0" borderId="50" xfId="0" applyNumberFormat="1" applyFont="1" applyBorder="1" applyAlignment="1">
      <alignment horizontal="left" vertical="center" wrapText="1" indent="1"/>
    </xf>
    <xf numFmtId="0" fontId="28" fillId="0" borderId="61" xfId="0" applyNumberFormat="1" applyFont="1" applyBorder="1" applyAlignment="1">
      <alignment horizontal="left" vertical="center" wrapText="1" indent="1"/>
    </xf>
    <xf numFmtId="0" fontId="28" fillId="0" borderId="51" xfId="0" applyNumberFormat="1" applyFont="1" applyBorder="1" applyAlignment="1">
      <alignment horizontal="left" vertical="center" wrapText="1" indent="1"/>
    </xf>
    <xf numFmtId="0" fontId="28" fillId="0" borderId="52" xfId="0" applyNumberFormat="1" applyFont="1" applyBorder="1" applyAlignment="1">
      <alignment horizontal="left" vertical="center" wrapText="1" indent="1"/>
    </xf>
    <xf numFmtId="0" fontId="4" fillId="3" borderId="53" xfId="0" applyNumberFormat="1" applyFont="1" applyFill="1" applyBorder="1" applyAlignment="1">
      <alignment horizontal="center" vertical="center"/>
    </xf>
    <xf numFmtId="0" fontId="4" fillId="3" borderId="11" xfId="0" applyNumberFormat="1" applyFont="1" applyFill="1" applyBorder="1" applyAlignment="1">
      <alignment horizontal="center" vertical="center"/>
    </xf>
    <xf numFmtId="0" fontId="4" fillId="3" borderId="42"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0" borderId="4" xfId="0" applyNumberFormat="1" applyFont="1" applyBorder="1" applyAlignment="1" applyProtection="1">
      <alignment vertical="center" wrapText="1" indent="1"/>
      <protection hidden="1"/>
    </xf>
    <xf numFmtId="0" fontId="4" fillId="0" borderId="0" xfId="0" applyNumberFormat="1" applyFont="1" applyAlignment="1" applyProtection="1">
      <alignment vertical="center" wrapText="1" indent="1"/>
      <protection hidden="1"/>
    </xf>
    <xf numFmtId="0" fontId="4" fillId="0" borderId="5" xfId="0" applyNumberFormat="1" applyFont="1" applyBorder="1" applyAlignment="1" applyProtection="1">
      <alignment vertical="center" wrapText="1" indent="1"/>
      <protection hidden="1"/>
    </xf>
    <xf numFmtId="0" fontId="4" fillId="0" borderId="26" xfId="0" applyNumberFormat="1" applyFont="1" applyBorder="1" applyAlignment="1" applyProtection="1">
      <alignment vertical="center" wrapText="1" indent="1"/>
      <protection hidden="1"/>
    </xf>
    <xf numFmtId="0" fontId="4" fillId="0" borderId="27" xfId="0" applyNumberFormat="1" applyFont="1" applyBorder="1" applyAlignment="1" applyProtection="1">
      <alignment vertical="center" wrapText="1" indent="1"/>
      <protection hidden="1"/>
    </xf>
    <xf numFmtId="0" fontId="4" fillId="0" borderId="35" xfId="0" applyNumberFormat="1" applyFont="1" applyBorder="1" applyAlignment="1" applyProtection="1">
      <alignment vertical="center" wrapText="1" indent="1"/>
      <protection hidden="1"/>
    </xf>
    <xf numFmtId="0" fontId="4" fillId="3" borderId="6" xfId="0" applyNumberFormat="1" applyFont="1" applyFill="1" applyBorder="1" applyAlignment="1">
      <alignment horizontal="center"/>
    </xf>
    <xf numFmtId="0" fontId="4" fillId="3" borderId="1" xfId="0" applyNumberFormat="1" applyFont="1" applyFill="1" applyBorder="1" applyAlignment="1">
      <alignment horizontal="center"/>
    </xf>
    <xf numFmtId="0" fontId="4" fillId="3" borderId="23" xfId="0" applyNumberFormat="1" applyFont="1" applyFill="1" applyBorder="1" applyAlignment="1">
      <alignment horizontal="center" wrapText="1"/>
    </xf>
    <xf numFmtId="0" fontId="4" fillId="3" borderId="19" xfId="0" applyNumberFormat="1" applyFont="1" applyFill="1" applyBorder="1" applyAlignment="1">
      <alignment horizontal="center" wrapText="1"/>
    </xf>
    <xf numFmtId="0" fontId="19" fillId="0" borderId="2" xfId="0" applyNumberFormat="1" applyFont="1" applyBorder="1" applyAlignment="1">
      <alignment horizontal="left" vertical="center" wrapText="1" indent="1"/>
    </xf>
    <xf numFmtId="0" fontId="19" fillId="0" borderId="3" xfId="0" applyNumberFormat="1" applyFont="1" applyBorder="1" applyAlignment="1">
      <alignment horizontal="left" vertical="center" wrapText="1" indent="1"/>
    </xf>
    <xf numFmtId="0" fontId="19" fillId="0" borderId="4" xfId="0" applyNumberFormat="1" applyFont="1" applyBorder="1" applyAlignment="1">
      <alignment horizontal="left" vertical="center" wrapText="1" indent="1"/>
    </xf>
    <xf numFmtId="0" fontId="19" fillId="0" borderId="5" xfId="0" applyNumberFormat="1" applyFont="1" applyBorder="1" applyAlignment="1">
      <alignment horizontal="left" vertical="center" wrapText="1" indent="1"/>
    </xf>
    <xf numFmtId="0" fontId="19" fillId="0" borderId="26" xfId="0" applyNumberFormat="1" applyFont="1" applyBorder="1" applyAlignment="1">
      <alignment horizontal="left" vertical="center" wrapText="1" indent="1"/>
    </xf>
    <xf numFmtId="0" fontId="19" fillId="0" borderId="27" xfId="0" applyNumberFormat="1" applyFont="1" applyBorder="1" applyAlignment="1">
      <alignment horizontal="left" vertical="center" wrapText="1" indent="1"/>
    </xf>
    <xf numFmtId="0" fontId="19" fillId="0" borderId="35" xfId="0" applyNumberFormat="1" applyFont="1" applyBorder="1" applyAlignment="1">
      <alignment horizontal="left" vertical="center" wrapText="1" indent="1"/>
    </xf>
    <xf numFmtId="0" fontId="24" fillId="0" borderId="34" xfId="0" applyNumberFormat="1" applyFont="1" applyBorder="1" applyAlignment="1">
      <alignment horizontal="left" vertical="center" wrapText="1" indent="1"/>
    </xf>
    <xf numFmtId="0" fontId="24" fillId="0" borderId="2"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0" xfId="0" applyNumberFormat="1" applyFont="1" applyAlignment="1">
      <alignment horizontal="left" vertical="center" wrapText="1" indent="1"/>
    </xf>
    <xf numFmtId="0" fontId="24" fillId="0" borderId="5" xfId="0" applyNumberFormat="1" applyFont="1" applyBorder="1" applyAlignment="1">
      <alignment horizontal="left" vertical="center" wrapText="1" indent="1"/>
    </xf>
    <xf numFmtId="0" fontId="24" fillId="0" borderId="26" xfId="0" applyNumberFormat="1" applyFont="1" applyBorder="1" applyAlignment="1">
      <alignment horizontal="left" vertical="center" wrapText="1" indent="1"/>
    </xf>
    <xf numFmtId="0" fontId="24" fillId="0" borderId="27" xfId="0" applyNumberFormat="1" applyFont="1" applyBorder="1" applyAlignment="1">
      <alignment horizontal="left" vertical="center" wrapText="1" indent="1"/>
    </xf>
    <xf numFmtId="0" fontId="24" fillId="0" borderId="35" xfId="0" applyNumberFormat="1" applyFont="1" applyBorder="1" applyAlignment="1">
      <alignment horizontal="left" vertical="center" wrapText="1" indent="1"/>
    </xf>
    <xf numFmtId="0" fontId="4" fillId="3" borderId="6"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23" xfId="0" applyNumberFormat="1" applyFont="1" applyFill="1" applyBorder="1" applyAlignment="1">
      <alignment horizontal="center" vertical="center" wrapText="1"/>
    </xf>
    <xf numFmtId="0" fontId="4" fillId="3" borderId="19" xfId="0" applyNumberFormat="1" applyFont="1" applyFill="1" applyBorder="1" applyAlignment="1">
      <alignment horizontal="center" vertical="center" wrapText="1"/>
    </xf>
    <xf numFmtId="0" fontId="11" fillId="3" borderId="34" xfId="0" applyNumberFormat="1" applyFont="1" applyFill="1" applyBorder="1" applyAlignment="1">
      <alignment horizontal="center"/>
    </xf>
    <xf numFmtId="0" fontId="11" fillId="3" borderId="2" xfId="0" applyNumberFormat="1" applyFont="1" applyFill="1" applyBorder="1" applyAlignment="1">
      <alignment horizontal="center"/>
    </xf>
    <xf numFmtId="0" fontId="11" fillId="3" borderId="3" xfId="0" applyNumberFormat="1" applyFont="1" applyFill="1" applyBorder="1" applyAlignment="1">
      <alignment horizontal="center"/>
    </xf>
    <xf numFmtId="0" fontId="4" fillId="3" borderId="79" xfId="0" applyNumberFormat="1" applyFont="1" applyFill="1" applyBorder="1" applyAlignment="1">
      <alignment horizontal="center"/>
    </xf>
    <xf numFmtId="0" fontId="4" fillId="3" borderId="20" xfId="0" applyNumberFormat="1" applyFont="1" applyFill="1" applyBorder="1" applyAlignment="1">
      <alignment horizontal="center"/>
    </xf>
    <xf numFmtId="0" fontId="4" fillId="3" borderId="40" xfId="0" applyNumberFormat="1" applyFont="1" applyFill="1" applyBorder="1" applyAlignment="1">
      <alignment horizontal="center"/>
    </xf>
    <xf numFmtId="0" fontId="4" fillId="3" borderId="62" xfId="0" applyNumberFormat="1" applyFont="1" applyFill="1" applyBorder="1" applyAlignment="1">
      <alignment horizontal="center"/>
    </xf>
    <xf numFmtId="0" fontId="4" fillId="3" borderId="16" xfId="0" applyNumberFormat="1" applyFont="1" applyFill="1" applyBorder="1" applyAlignment="1">
      <alignment horizontal="center"/>
    </xf>
    <xf numFmtId="0" fontId="4" fillId="3" borderId="63" xfId="0" applyNumberFormat="1" applyFont="1" applyFill="1" applyBorder="1" applyAlignment="1">
      <alignment horizontal="center"/>
    </xf>
    <xf numFmtId="0" fontId="4" fillId="3" borderId="64" xfId="0" applyNumberFormat="1" applyFont="1" applyFill="1" applyBorder="1" applyAlignment="1">
      <alignment horizontal="center"/>
    </xf>
    <xf numFmtId="0" fontId="4" fillId="3" borderId="65" xfId="0" applyNumberFormat="1" applyFont="1" applyFill="1" applyBorder="1" applyAlignment="1">
      <alignment horizontal="center"/>
    </xf>
    <xf numFmtId="0" fontId="19" fillId="3" borderId="34" xfId="0" applyNumberFormat="1" applyFont="1" applyFill="1" applyBorder="1" applyAlignment="1">
      <alignment horizontal="left" vertical="center" wrapText="1" indent="1"/>
    </xf>
    <xf numFmtId="0" fontId="19" fillId="3" borderId="2" xfId="0" applyNumberFormat="1" applyFont="1" applyFill="1" applyBorder="1" applyAlignment="1">
      <alignment horizontal="left" vertical="center" wrapText="1" indent="1"/>
    </xf>
    <xf numFmtId="0" fontId="19" fillId="3" borderId="3" xfId="0" applyNumberFormat="1" applyFont="1" applyFill="1" applyBorder="1" applyAlignment="1">
      <alignment horizontal="left" vertical="center" wrapText="1" indent="1"/>
    </xf>
    <xf numFmtId="0" fontId="19" fillId="3" borderId="4" xfId="0" applyNumberFormat="1" applyFont="1" applyFill="1" applyBorder="1" applyAlignment="1">
      <alignment horizontal="left" vertical="center" wrapText="1" indent="1"/>
    </xf>
    <xf numFmtId="0" fontId="19" fillId="3" borderId="0" xfId="0" applyNumberFormat="1" applyFont="1" applyFill="1" applyBorder="1" applyAlignment="1">
      <alignment horizontal="left" vertical="center" wrapText="1" indent="1"/>
    </xf>
    <xf numFmtId="0" fontId="19" fillId="3" borderId="5" xfId="0" applyNumberFormat="1" applyFont="1" applyFill="1" applyBorder="1" applyAlignment="1">
      <alignment horizontal="left" vertical="center" wrapText="1" indent="1"/>
    </xf>
    <xf numFmtId="0" fontId="19" fillId="3" borderId="26" xfId="0" applyNumberFormat="1" applyFont="1" applyFill="1" applyBorder="1" applyAlignment="1">
      <alignment horizontal="left" vertical="center" wrapText="1" indent="1"/>
    </xf>
    <xf numFmtId="0" fontId="19" fillId="3" borderId="27" xfId="0" applyNumberFormat="1" applyFont="1" applyFill="1" applyBorder="1" applyAlignment="1">
      <alignment horizontal="left" vertical="center" wrapText="1" indent="1"/>
    </xf>
    <xf numFmtId="0" fontId="19" fillId="3" borderId="35" xfId="0" applyNumberFormat="1" applyFont="1" applyFill="1" applyBorder="1" applyAlignment="1">
      <alignment horizontal="left" vertical="center" wrapText="1" indent="1"/>
    </xf>
    <xf numFmtId="0" fontId="12" fillId="3" borderId="9" xfId="0" applyNumberFormat="1" applyFont="1" applyFill="1" applyBorder="1" applyAlignment="1" applyProtection="1">
      <alignment horizontal="right" vertical="center" wrapText="1"/>
      <protection hidden="1"/>
    </xf>
    <xf numFmtId="0" fontId="12" fillId="3" borderId="10" xfId="0" applyNumberFormat="1" applyFont="1" applyFill="1" applyBorder="1" applyAlignment="1" applyProtection="1">
      <alignment horizontal="right" vertical="center" wrapText="1"/>
      <protection hidden="1"/>
    </xf>
    <xf numFmtId="0" fontId="34" fillId="0" borderId="34" xfId="0" applyNumberFormat="1" applyFont="1" applyBorder="1" applyAlignment="1">
      <alignment horizontal="left" vertical="center" wrapText="1" indent="1"/>
    </xf>
    <xf numFmtId="0" fontId="34" fillId="0" borderId="2" xfId="0" applyNumberFormat="1" applyFont="1" applyBorder="1" applyAlignment="1">
      <alignment horizontal="left" vertical="center" wrapText="1" indent="1"/>
    </xf>
    <xf numFmtId="0" fontId="34" fillId="0" borderId="3" xfId="0" applyNumberFormat="1" applyFont="1" applyBorder="1" applyAlignment="1">
      <alignment horizontal="left" vertical="center" wrapText="1" indent="1"/>
    </xf>
    <xf numFmtId="0" fontId="34" fillId="0" borderId="4" xfId="0" applyNumberFormat="1" applyFont="1" applyBorder="1" applyAlignment="1">
      <alignment horizontal="left" vertical="center" wrapText="1" indent="1"/>
    </xf>
    <xf numFmtId="0" fontId="34" fillId="0" borderId="0" xfId="0" applyNumberFormat="1" applyFont="1" applyBorder="1" applyAlignment="1">
      <alignment horizontal="left" vertical="center" wrapText="1" indent="1"/>
    </xf>
    <xf numFmtId="0" fontId="34" fillId="0" borderId="5" xfId="0" applyNumberFormat="1" applyFont="1" applyBorder="1" applyAlignment="1">
      <alignment horizontal="left" vertical="center" wrapText="1" indent="1"/>
    </xf>
    <xf numFmtId="0" fontId="34" fillId="0" borderId="26" xfId="0" applyNumberFormat="1" applyFont="1" applyBorder="1" applyAlignment="1">
      <alignment horizontal="left" vertical="center" wrapText="1" indent="1"/>
    </xf>
    <xf numFmtId="0" fontId="34" fillId="0" borderId="27" xfId="0" applyNumberFormat="1" applyFont="1" applyBorder="1" applyAlignment="1">
      <alignment horizontal="left" vertical="center" wrapText="1" indent="1"/>
    </xf>
    <xf numFmtId="0" fontId="34" fillId="0" borderId="35" xfId="0" applyNumberFormat="1" applyFont="1" applyBorder="1" applyAlignment="1">
      <alignment horizontal="left" vertical="center" wrapText="1" indent="1"/>
    </xf>
    <xf numFmtId="0" fontId="19" fillId="0" borderId="34" xfId="0" applyNumberFormat="1" applyFont="1" applyBorder="1" applyAlignment="1">
      <alignment horizontal="left" vertical="center" wrapText="1"/>
    </xf>
    <xf numFmtId="0" fontId="19" fillId="0" borderId="2" xfId="0" applyNumberFormat="1" applyFont="1" applyBorder="1" applyAlignment="1">
      <alignment horizontal="left" vertical="center" wrapText="1"/>
    </xf>
    <xf numFmtId="0" fontId="19" fillId="0" borderId="3" xfId="0" applyNumberFormat="1" applyFont="1" applyBorder="1" applyAlignment="1">
      <alignment horizontal="left" vertical="center" wrapText="1"/>
    </xf>
    <xf numFmtId="0" fontId="19" fillId="0" borderId="4" xfId="0" applyNumberFormat="1" applyFont="1" applyBorder="1" applyAlignment="1">
      <alignment horizontal="left" vertical="center" wrapText="1"/>
    </xf>
    <xf numFmtId="0" fontId="19" fillId="0" borderId="0" xfId="0" applyNumberFormat="1" applyFont="1" applyAlignment="1">
      <alignment horizontal="left" vertical="center" wrapText="1"/>
    </xf>
    <xf numFmtId="0" fontId="19" fillId="0" borderId="5" xfId="0" applyNumberFormat="1" applyFont="1" applyBorder="1" applyAlignment="1">
      <alignment horizontal="left" vertical="center" wrapText="1"/>
    </xf>
    <xf numFmtId="0" fontId="19" fillId="0" borderId="26" xfId="0" applyNumberFormat="1" applyFont="1" applyBorder="1" applyAlignment="1">
      <alignment horizontal="left" vertical="center" wrapText="1"/>
    </xf>
    <xf numFmtId="0" fontId="19" fillId="0" borderId="27" xfId="0" applyNumberFormat="1" applyFont="1" applyBorder="1" applyAlignment="1">
      <alignment horizontal="left" vertical="center" wrapText="1"/>
    </xf>
    <xf numFmtId="0" fontId="19" fillId="0" borderId="35" xfId="0" applyNumberFormat="1" applyFont="1" applyBorder="1" applyAlignment="1">
      <alignment horizontal="left" vertical="center" wrapText="1"/>
    </xf>
    <xf numFmtId="0" fontId="24" fillId="0" borderId="60" xfId="0" applyNumberFormat="1" applyFont="1" applyBorder="1" applyAlignment="1">
      <alignment horizontal="left" vertical="center" wrapText="1" indent="1"/>
    </xf>
    <xf numFmtId="0" fontId="3" fillId="0" borderId="71" xfId="0" applyNumberFormat="1" applyFont="1" applyBorder="1" applyAlignment="1">
      <alignment horizontal="left" vertical="center" wrapText="1" indent="1"/>
    </xf>
    <xf numFmtId="0" fontId="3" fillId="0" borderId="58" xfId="0" applyNumberFormat="1" applyFont="1" applyBorder="1" applyAlignment="1">
      <alignment horizontal="left" vertical="center" wrapText="1" indent="1"/>
    </xf>
    <xf numFmtId="0" fontId="3" fillId="0" borderId="49" xfId="0" applyNumberFormat="1" applyFont="1" applyBorder="1" applyAlignment="1">
      <alignment horizontal="left" vertical="center" wrapText="1" indent="1"/>
    </xf>
    <xf numFmtId="0" fontId="3" fillId="0" borderId="0" xfId="0" applyNumberFormat="1" applyFont="1" applyAlignment="1">
      <alignment horizontal="left" vertical="center" wrapText="1" indent="1"/>
    </xf>
    <xf numFmtId="0" fontId="3" fillId="0" borderId="50" xfId="0" applyNumberFormat="1" applyFont="1" applyBorder="1" applyAlignment="1">
      <alignment horizontal="left" vertical="center" wrapText="1" indent="1"/>
    </xf>
    <xf numFmtId="0" fontId="3" fillId="0" borderId="61" xfId="0" applyNumberFormat="1" applyFont="1" applyBorder="1" applyAlignment="1">
      <alignment horizontal="left" vertical="center" wrapText="1" indent="1"/>
    </xf>
    <xf numFmtId="0" fontId="3" fillId="0" borderId="51" xfId="0" applyNumberFormat="1" applyFont="1" applyBorder="1" applyAlignment="1">
      <alignment horizontal="left" vertical="center" wrapText="1" indent="1"/>
    </xf>
    <xf numFmtId="0" fontId="3" fillId="0" borderId="52" xfId="0" applyNumberFormat="1" applyFont="1" applyBorder="1" applyAlignment="1">
      <alignment horizontal="left" vertical="center" wrapText="1" indent="1"/>
    </xf>
    <xf numFmtId="0" fontId="42" fillId="14" borderId="49" xfId="0" applyNumberFormat="1" applyFont="1" applyFill="1" applyBorder="1" applyAlignment="1">
      <alignment horizontal="center" vertical="center"/>
    </xf>
    <xf numFmtId="0" fontId="42" fillId="14" borderId="0" xfId="0" applyNumberFormat="1" applyFont="1" applyFill="1" applyAlignment="1">
      <alignment horizontal="center" vertical="center"/>
    </xf>
    <xf numFmtId="0" fontId="42" fillId="14" borderId="50" xfId="0" applyNumberFormat="1" applyFont="1" applyFill="1" applyBorder="1" applyAlignment="1">
      <alignment horizontal="center" vertical="center"/>
    </xf>
    <xf numFmtId="0" fontId="12" fillId="3" borderId="26" xfId="0" applyNumberFormat="1" applyFont="1" applyFill="1" applyBorder="1" applyAlignment="1" applyProtection="1">
      <alignment horizontal="right" vertical="center" wrapText="1"/>
      <protection hidden="1"/>
    </xf>
    <xf numFmtId="0" fontId="12" fillId="3" borderId="35" xfId="0" applyNumberFormat="1" applyFont="1" applyFill="1" applyBorder="1" applyAlignment="1" applyProtection="1">
      <alignment horizontal="right" vertical="center" wrapText="1"/>
      <protection hidden="1"/>
    </xf>
    <xf numFmtId="0" fontId="2" fillId="0" borderId="34" xfId="0" applyNumberFormat="1" applyFont="1" applyBorder="1" applyAlignment="1">
      <alignment horizontal="left" vertical="center" wrapText="1" indent="1"/>
    </xf>
    <xf numFmtId="0" fontId="2" fillId="0" borderId="2" xfId="0" applyNumberFormat="1" applyFont="1" applyBorder="1" applyAlignment="1">
      <alignment horizontal="left" vertical="center" wrapText="1" indent="1"/>
    </xf>
    <xf numFmtId="0" fontId="2" fillId="0" borderId="3" xfId="0" applyNumberFormat="1" applyFont="1" applyBorder="1" applyAlignment="1">
      <alignment horizontal="left" vertical="center" wrapText="1" indent="1"/>
    </xf>
    <xf numFmtId="0" fontId="2" fillId="0" borderId="26" xfId="0" applyNumberFormat="1" applyFont="1" applyBorder="1" applyAlignment="1">
      <alignment horizontal="left" vertical="center" wrapText="1" indent="1"/>
    </xf>
    <xf numFmtId="0" fontId="2" fillId="0" borderId="27" xfId="0" applyNumberFormat="1" applyFont="1" applyBorder="1" applyAlignment="1">
      <alignment horizontal="left" vertical="center" wrapText="1" indent="1"/>
    </xf>
    <xf numFmtId="0" fontId="2" fillId="0" borderId="35" xfId="0" applyNumberFormat="1" applyFont="1" applyBorder="1" applyAlignment="1">
      <alignment horizontal="left" vertical="center" wrapText="1" indent="1"/>
    </xf>
    <xf numFmtId="0" fontId="2" fillId="0" borderId="9" xfId="0" applyNumberFormat="1" applyFont="1" applyBorder="1" applyAlignment="1">
      <alignment horizontal="left" vertical="center" indent="1"/>
    </xf>
    <xf numFmtId="0" fontId="2" fillId="0" borderId="136" xfId="0" applyNumberFormat="1" applyFont="1" applyBorder="1" applyAlignment="1">
      <alignment horizontal="left" vertical="center" indent="1"/>
    </xf>
    <xf numFmtId="0" fontId="2" fillId="0" borderId="10" xfId="0" applyNumberFormat="1" applyFont="1" applyBorder="1" applyAlignment="1">
      <alignment horizontal="left" vertical="center" indent="1"/>
    </xf>
  </cellXfs>
  <cellStyles count="4">
    <cellStyle name="Comma" xfId="1" builtinId="3"/>
    <cellStyle name="Currency" xfId="2" builtinId="4"/>
    <cellStyle name="Normal" xfId="0" builtinId="0" customBuiltin="1"/>
    <cellStyle name="Percent" xfId="3" builtinId="5"/>
  </cellStyles>
  <dxfs count="6">
    <dxf>
      <font>
        <b/>
        <i val="0"/>
        <color rgb="FFFFFF00"/>
      </font>
      <fill>
        <patternFill>
          <bgColor rgb="FFFF0000"/>
        </patternFill>
      </fill>
    </dxf>
    <dxf>
      <font>
        <b/>
        <i val="0"/>
        <color rgb="FFFFFF00"/>
      </font>
      <fill>
        <patternFill>
          <bgColor rgb="FFFF0000"/>
        </patternFill>
      </fill>
    </dxf>
    <dxf>
      <font>
        <b/>
        <i val="0"/>
        <color rgb="FFC00000"/>
      </font>
      <fill>
        <gradientFill type="path" left="0.5" right="0.5" top="0.5" bottom="0.5">
          <stop position="0">
            <color theme="0"/>
          </stop>
          <stop position="1">
            <color rgb="FFFFFF00"/>
          </stop>
        </gradientFill>
      </fill>
    </dxf>
    <dxf>
      <font>
        <b/>
        <i val="0"/>
        <color rgb="FFC00000"/>
      </font>
      <fill>
        <gradientFill type="path" left="0.5" right="0.5" top="0.5" bottom="0.5">
          <stop position="0">
            <color theme="0"/>
          </stop>
          <stop position="1">
            <color rgb="FFFFFF00"/>
          </stop>
        </gradientFill>
      </fill>
    </dxf>
    <dxf>
      <font>
        <b/>
        <i val="0"/>
        <color rgb="FFC00000"/>
      </font>
      <fill>
        <gradientFill type="path" left="0.5" right="0.5" top="0.5" bottom="0.5">
          <stop position="0">
            <color theme="0"/>
          </stop>
          <stop position="1">
            <color rgb="FFFFFF00"/>
          </stop>
        </gradientFill>
      </fill>
    </dxf>
    <dxf>
      <font>
        <b/>
        <i val="0"/>
        <color rgb="FFC00000"/>
      </font>
      <fill>
        <gradientFill type="path" left="0.5" right="0.5" top="0.5" bottom="0.5">
          <stop position="0">
            <color theme="0"/>
          </stop>
          <stop position="1">
            <color rgb="FFFFFF00"/>
          </stop>
        </gradientFill>
      </fill>
    </dxf>
  </dxfs>
  <tableStyles count="0" defaultTableStyle="TableStyleMedium2" defaultPivotStyle="PivotStyleLight16"/>
  <colors>
    <mruColors>
      <color rgb="FFD776EA"/>
      <color rgb="FFCC00FF"/>
      <color rgb="FFF2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data.bls.gov/cgi-bin/surveymost?cu" TargetMode="External"/></Relationships>
</file>

<file path=xl/drawings/drawing1.xml><?xml version="1.0" encoding="utf-8"?>
<xdr:wsDr xmlns:xdr="http://schemas.openxmlformats.org/drawingml/2006/spreadsheetDrawing" xmlns:a="http://schemas.openxmlformats.org/drawingml/2006/main">
  <xdr:twoCellAnchor>
    <xdr:from>
      <xdr:col>3</xdr:col>
      <xdr:colOff>906295</xdr:colOff>
      <xdr:row>11</xdr:row>
      <xdr:rowOff>182694</xdr:rowOff>
    </xdr:from>
    <xdr:to>
      <xdr:col>5</xdr:col>
      <xdr:colOff>1345</xdr:colOff>
      <xdr:row>13</xdr:row>
      <xdr:rowOff>1</xdr:rowOff>
    </xdr:to>
    <xdr:sp macro="" textlink="">
      <xdr:nvSpPr>
        <xdr:cNvPr id="6" name="TextBox 5">
          <a:hlinkClick xmlns:r="http://schemas.openxmlformats.org/officeDocument/2006/relationships" r:id="rId1"/>
          <a:extLst>
            <a:ext uri="{FF2B5EF4-FFF2-40B4-BE49-F238E27FC236}">
              <a16:creationId xmlns:a16="http://schemas.microsoft.com/office/drawing/2014/main" id="{125CDD70-95E6-1F9F-D51D-48BC0DD812A4}"/>
            </a:ext>
          </a:extLst>
        </xdr:cNvPr>
        <xdr:cNvSpPr txBox="1"/>
      </xdr:nvSpPr>
      <xdr:spPr>
        <a:xfrm>
          <a:off x="4859170" y="3497394"/>
          <a:ext cx="885750" cy="255457"/>
        </a:xfrm>
        <a:prstGeom prst="rect">
          <a:avLst/>
        </a:prstGeom>
        <a:gradFill>
          <a:gsLst>
            <a:gs pos="10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noFill/>
        </a:ln>
        <a:effectLst>
          <a:outerShdw blurRad="50800" dist="38100" dir="16200000"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baseline="0">
              <a:solidFill>
                <a:schemeClr val="accent1">
                  <a:lumMod val="75000"/>
                </a:schemeClr>
              </a:solidFill>
            </a:rPr>
            <a:t>CPI Values</a:t>
          </a:r>
          <a:endParaRPr lang="en-US" sz="1100" b="1">
            <a:solidFill>
              <a:schemeClr val="accent1">
                <a:lumMod val="75000"/>
              </a:schemeClr>
            </a:solidFill>
          </a:endParaRPr>
        </a:p>
      </xdr:txBody>
    </xdr:sp>
    <xdr:clientData/>
  </xdr:twoCellAnchor>
  <xdr:oneCellAnchor>
    <xdr:from>
      <xdr:col>2</xdr:col>
      <xdr:colOff>1352550</xdr:colOff>
      <xdr:row>49</xdr:row>
      <xdr:rowOff>171450</xdr:rowOff>
    </xdr:from>
    <xdr:ext cx="3295650" cy="2057400"/>
    <xdr:sp macro="" textlink="">
      <xdr:nvSpPr>
        <xdr:cNvPr id="2" name="TextBox 1">
          <a:extLst>
            <a:ext uri="{FF2B5EF4-FFF2-40B4-BE49-F238E27FC236}">
              <a16:creationId xmlns:a16="http://schemas.microsoft.com/office/drawing/2014/main" id="{A9AA3ED4-129A-42BF-A35B-E73200563438}"/>
            </a:ext>
          </a:extLst>
        </xdr:cNvPr>
        <xdr:cNvSpPr txBox="1"/>
      </xdr:nvSpPr>
      <xdr:spPr>
        <a:xfrm>
          <a:off x="5019675" y="11115675"/>
          <a:ext cx="3295650" cy="20574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kern="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476250</xdr:colOff>
      <xdr:row>3</xdr:row>
      <xdr:rowOff>85725</xdr:rowOff>
    </xdr:from>
    <xdr:ext cx="1577868" cy="264560"/>
    <xdr:sp macro="" textlink="">
      <xdr:nvSpPr>
        <xdr:cNvPr id="2" name="TextBox 1">
          <a:extLst>
            <a:ext uri="{FF2B5EF4-FFF2-40B4-BE49-F238E27FC236}">
              <a16:creationId xmlns:a16="http://schemas.microsoft.com/office/drawing/2014/main" id="{350A2EDB-C4DA-4A53-8237-4F6D372F8931}"/>
            </a:ext>
          </a:extLst>
        </xdr:cNvPr>
        <xdr:cNvSpPr txBox="1"/>
      </xdr:nvSpPr>
      <xdr:spPr>
        <a:xfrm>
          <a:off x="1085850" y="634365"/>
          <a:ext cx="1577868" cy="26456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This generates the seed.</a:t>
          </a:r>
        </a:p>
      </xdr:txBody>
    </xdr:sp>
    <xdr:clientData/>
  </xdr:oneCellAnchor>
  <xdr:oneCellAnchor>
    <xdr:from>
      <xdr:col>5</xdr:col>
      <xdr:colOff>123825</xdr:colOff>
      <xdr:row>0</xdr:row>
      <xdr:rowOff>38100</xdr:rowOff>
    </xdr:from>
    <xdr:ext cx="1554785" cy="264560"/>
    <xdr:sp macro="" textlink="">
      <xdr:nvSpPr>
        <xdr:cNvPr id="3" name="TextBox 2">
          <a:extLst>
            <a:ext uri="{FF2B5EF4-FFF2-40B4-BE49-F238E27FC236}">
              <a16:creationId xmlns:a16="http://schemas.microsoft.com/office/drawing/2014/main" id="{0C268D0E-493C-41B6-B10D-53782F1E7DC9}"/>
            </a:ext>
          </a:extLst>
        </xdr:cNvPr>
        <xdr:cNvSpPr txBox="1"/>
      </xdr:nvSpPr>
      <xdr:spPr>
        <a:xfrm>
          <a:off x="3171825" y="38100"/>
          <a:ext cx="1554785" cy="26456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A table of some primes!</a:t>
          </a:r>
        </a:p>
      </xdr:txBody>
    </xdr:sp>
    <xdr:clientData/>
  </xdr:oneCellAnchor>
  <xdr:oneCellAnchor>
    <xdr:from>
      <xdr:col>6</xdr:col>
      <xdr:colOff>180975</xdr:colOff>
      <xdr:row>23</xdr:row>
      <xdr:rowOff>47625</xdr:rowOff>
    </xdr:from>
    <xdr:ext cx="3319755" cy="953466"/>
    <xdr:sp macro="" textlink="">
      <xdr:nvSpPr>
        <xdr:cNvPr id="4" name="TextBox 3">
          <a:extLst>
            <a:ext uri="{FF2B5EF4-FFF2-40B4-BE49-F238E27FC236}">
              <a16:creationId xmlns:a16="http://schemas.microsoft.com/office/drawing/2014/main" id="{51F9FEE4-6ACE-477F-BEA8-FF073E84124F}"/>
            </a:ext>
          </a:extLst>
        </xdr:cNvPr>
        <xdr:cNvSpPr txBox="1"/>
      </xdr:nvSpPr>
      <xdr:spPr>
        <a:xfrm>
          <a:off x="3983355" y="4284345"/>
          <a:ext cx="3319755" cy="953466"/>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The actual formula:</a:t>
          </a:r>
        </a:p>
        <a:p>
          <a:endParaRPr lang="en-US" sz="1100">
            <a:solidFill>
              <a:srgbClr val="FF0000"/>
            </a:solidFill>
          </a:endParaRPr>
        </a:p>
        <a:p>
          <a:r>
            <a:rPr lang="en-US" sz="1100">
              <a:solidFill>
                <a:srgbClr val="FF0000"/>
              </a:solidFill>
            </a:rPr>
            <a:t>    next = mod((current)*1103515245 +  12345, 32768)</a:t>
          </a:r>
          <a:r>
            <a:rPr lang="en-US" sz="1100" baseline="0">
              <a:solidFill>
                <a:srgbClr val="FF0000"/>
              </a:solidFill>
            </a:rPr>
            <a:t> </a:t>
          </a:r>
        </a:p>
        <a:p>
          <a:endParaRPr lang="en-US" sz="1100" baseline="0">
            <a:solidFill>
              <a:srgbClr val="FF0000"/>
            </a:solidFill>
          </a:endParaRPr>
        </a:p>
        <a:p>
          <a:r>
            <a:rPr lang="en-US" sz="1100" baseline="0">
              <a:solidFill>
                <a:srgbClr val="FF0000"/>
              </a:solidFill>
            </a:rPr>
            <a:t>The first value of "current" is "seed"</a:t>
          </a:r>
          <a:endParaRPr lang="en-US" sz="1100">
            <a:solidFill>
              <a:srgbClr val="FF0000"/>
            </a:solidFill>
          </a:endParaRPr>
        </a:p>
      </xdr:txBody>
    </xdr:sp>
    <xdr:clientData/>
  </xdr:oneCellAnchor>
  <xdr:twoCellAnchor>
    <xdr:from>
      <xdr:col>1</xdr:col>
      <xdr:colOff>571500</xdr:colOff>
      <xdr:row>11</xdr:row>
      <xdr:rowOff>152400</xdr:rowOff>
    </xdr:from>
    <xdr:to>
      <xdr:col>6</xdr:col>
      <xdr:colOff>180975</xdr:colOff>
      <xdr:row>25</xdr:row>
      <xdr:rowOff>143358</xdr:rowOff>
    </xdr:to>
    <xdr:cxnSp macro="">
      <xdr:nvCxnSpPr>
        <xdr:cNvPr id="5" name="Straight Arrow Connector 4">
          <a:extLst>
            <a:ext uri="{FF2B5EF4-FFF2-40B4-BE49-F238E27FC236}">
              <a16:creationId xmlns:a16="http://schemas.microsoft.com/office/drawing/2014/main" id="{C3191220-B935-4878-BBC6-B581494F84CD}"/>
            </a:ext>
          </a:extLst>
        </xdr:cNvPr>
        <xdr:cNvCxnSpPr>
          <a:stCxn id="4" idx="1"/>
        </xdr:cNvCxnSpPr>
      </xdr:nvCxnSpPr>
      <xdr:spPr>
        <a:xfrm flipH="1" flipV="1">
          <a:off x="1181100" y="2186940"/>
          <a:ext cx="2802255" cy="25588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190500</xdr:colOff>
      <xdr:row>29</xdr:row>
      <xdr:rowOff>104775</xdr:rowOff>
    </xdr:from>
    <xdr:ext cx="3218445" cy="264560"/>
    <xdr:sp macro="" textlink="">
      <xdr:nvSpPr>
        <xdr:cNvPr id="6" name="TextBox 5">
          <a:extLst>
            <a:ext uri="{FF2B5EF4-FFF2-40B4-BE49-F238E27FC236}">
              <a16:creationId xmlns:a16="http://schemas.microsoft.com/office/drawing/2014/main" id="{565D2C27-6DD7-4357-B212-2069A76F5632}"/>
            </a:ext>
          </a:extLst>
        </xdr:cNvPr>
        <xdr:cNvSpPr txBox="1"/>
      </xdr:nvSpPr>
      <xdr:spPr>
        <a:xfrm>
          <a:off x="3992880" y="5438775"/>
          <a:ext cx="3218445" cy="26456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Turn</a:t>
          </a:r>
          <a:r>
            <a:rPr lang="en-US" sz="1100" baseline="0">
              <a:solidFill>
                <a:srgbClr val="FF0000"/>
              </a:solidFill>
            </a:rPr>
            <a:t> the random int into a number between 0 and 1.</a:t>
          </a:r>
          <a:endParaRPr lang="en-US" sz="1100">
            <a:solidFill>
              <a:srgbClr val="FF0000"/>
            </a:solidFill>
          </a:endParaRPr>
        </a:p>
      </xdr:txBody>
    </xdr:sp>
    <xdr:clientData/>
  </xdr:oneCellAnchor>
  <xdr:twoCellAnchor>
    <xdr:from>
      <xdr:col>3</xdr:col>
      <xdr:colOff>552450</xdr:colOff>
      <xdr:row>11</xdr:row>
      <xdr:rowOff>142875</xdr:rowOff>
    </xdr:from>
    <xdr:to>
      <xdr:col>6</xdr:col>
      <xdr:colOff>190500</xdr:colOff>
      <xdr:row>30</xdr:row>
      <xdr:rowOff>46555</xdr:rowOff>
    </xdr:to>
    <xdr:cxnSp macro="">
      <xdr:nvCxnSpPr>
        <xdr:cNvPr id="7" name="Straight Arrow Connector 6">
          <a:extLst>
            <a:ext uri="{FF2B5EF4-FFF2-40B4-BE49-F238E27FC236}">
              <a16:creationId xmlns:a16="http://schemas.microsoft.com/office/drawing/2014/main" id="{D6C3E3ED-63C6-4FDC-A988-14E0615501E1}"/>
            </a:ext>
          </a:extLst>
        </xdr:cNvPr>
        <xdr:cNvCxnSpPr>
          <a:stCxn id="6" idx="1"/>
        </xdr:cNvCxnSpPr>
      </xdr:nvCxnSpPr>
      <xdr:spPr>
        <a:xfrm flipH="1" flipV="1">
          <a:off x="2381250" y="2177415"/>
          <a:ext cx="1611630" cy="33860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6883-31BC-4A47-B37B-5CE3AF7AE6BD}">
  <dimension ref="A1:J123"/>
  <sheetViews>
    <sheetView zoomScaleNormal="100" workbookViewId="0">
      <selection activeCell="C2" sqref="C2"/>
    </sheetView>
  </sheetViews>
  <sheetFormatPr defaultColWidth="8.875" defaultRowHeight="15.75" customHeight="1"/>
  <cols>
    <col min="1" max="1" width="14.5" style="33" customWidth="1"/>
    <col min="2" max="2" width="14.875" style="36" bestFit="1" customWidth="1"/>
    <col min="3" max="3" width="60.625" style="37" customWidth="1"/>
    <col min="4" max="4" width="15.625" style="37" customWidth="1"/>
    <col min="5" max="5" width="7.625" style="38" bestFit="1" customWidth="1"/>
    <col min="6" max="6" width="10.5" style="38" bestFit="1" customWidth="1"/>
    <col min="7" max="7" width="51.125" style="39" customWidth="1"/>
    <col min="8" max="8" width="13.625" style="40" bestFit="1" customWidth="1"/>
    <col min="9" max="9" width="8.25" style="34" customWidth="1"/>
    <col min="10" max="16384" width="8.875" style="37"/>
  </cols>
  <sheetData>
    <row r="1" spans="1:10" ht="15.6" customHeight="1" thickBot="1">
      <c r="A1" s="284" t="str">
        <f>IF(ISBLANK('Income and Projection'!C1),"", 'Income and Projection'!C1)</f>
        <v>Your Name Here</v>
      </c>
      <c r="B1" s="285"/>
      <c r="C1" s="260" t="s">
        <v>166</v>
      </c>
      <c r="D1" s="261"/>
      <c r="E1" s="262"/>
      <c r="F1" s="262"/>
      <c r="G1" s="262"/>
      <c r="H1" s="262"/>
    </row>
    <row r="2" spans="1:10" ht="48" thickBot="1">
      <c r="A2" s="254" t="s">
        <v>0</v>
      </c>
      <c r="B2" s="253" t="s">
        <v>1</v>
      </c>
      <c r="C2" s="258" t="s">
        <v>2</v>
      </c>
      <c r="D2" s="255" t="s">
        <v>3</v>
      </c>
      <c r="E2" s="83" t="s">
        <v>4</v>
      </c>
      <c r="F2" s="83" t="s">
        <v>5</v>
      </c>
      <c r="G2" s="84" t="s">
        <v>6</v>
      </c>
      <c r="H2" s="85" t="s">
        <v>7</v>
      </c>
      <c r="J2" s="259"/>
    </row>
    <row r="3" spans="1:10" ht="47.25">
      <c r="A3" s="289" t="s">
        <v>8</v>
      </c>
      <c r="B3" s="292">
        <v>0.19</v>
      </c>
      <c r="C3" s="128" t="s">
        <v>9</v>
      </c>
      <c r="D3" s="86"/>
      <c r="E3" s="64">
        <v>1</v>
      </c>
      <c r="F3" s="117"/>
      <c r="G3" s="222"/>
      <c r="H3" s="87"/>
      <c r="J3" s="259"/>
    </row>
    <row r="4" spans="1:10" ht="31.5">
      <c r="A4" s="290"/>
      <c r="B4" s="293"/>
      <c r="C4" s="129" t="s">
        <v>10</v>
      </c>
      <c r="D4" s="88"/>
      <c r="E4" s="65">
        <v>6</v>
      </c>
      <c r="F4" s="118"/>
      <c r="G4" s="223"/>
      <c r="H4" s="87"/>
    </row>
    <row r="5" spans="1:10" ht="47.25">
      <c r="A5" s="290"/>
      <c r="B5" s="293"/>
      <c r="C5" s="130" t="s">
        <v>11</v>
      </c>
      <c r="D5" s="89"/>
      <c r="E5" s="65">
        <v>4</v>
      </c>
      <c r="F5" s="118"/>
      <c r="G5" s="223"/>
      <c r="H5" s="87"/>
    </row>
    <row r="6" spans="1:10" ht="47.25">
      <c r="A6" s="290"/>
      <c r="B6" s="293"/>
      <c r="C6" s="129" t="s">
        <v>12</v>
      </c>
      <c r="D6" s="89"/>
      <c r="E6" s="65">
        <v>6</v>
      </c>
      <c r="F6" s="118"/>
      <c r="G6" s="223"/>
      <c r="H6" s="87"/>
    </row>
    <row r="7" spans="1:10" ht="63">
      <c r="A7" s="290"/>
      <c r="B7" s="293"/>
      <c r="C7" s="131" t="s">
        <v>13</v>
      </c>
      <c r="D7" s="89"/>
      <c r="E7" s="65">
        <v>6</v>
      </c>
      <c r="F7" s="118"/>
      <c r="G7" s="223"/>
      <c r="H7" s="87"/>
    </row>
    <row r="8" spans="1:10" ht="31.5">
      <c r="A8" s="291"/>
      <c r="B8" s="294"/>
      <c r="C8" s="132" t="s">
        <v>14</v>
      </c>
      <c r="D8" s="90"/>
      <c r="E8" s="66">
        <v>3</v>
      </c>
      <c r="F8" s="119"/>
      <c r="G8" s="224"/>
      <c r="H8" s="87"/>
    </row>
    <row r="9" spans="1:10" ht="16.5" thickBot="1">
      <c r="A9" s="53"/>
      <c r="B9" s="54"/>
      <c r="C9" s="55"/>
      <c r="D9" s="56" t="s">
        <v>15</v>
      </c>
      <c r="E9" s="67">
        <f>SUM(E3:E8)</f>
        <v>26</v>
      </c>
      <c r="F9" s="120">
        <f>SUM(F3:F8)</f>
        <v>0</v>
      </c>
      <c r="G9" s="57">
        <f>F9/E9</f>
        <v>0</v>
      </c>
      <c r="H9" s="91">
        <f>IF(G9&gt;=0.95,5,IF(G9&gt;=0.8,4,IF(G9&gt;=0.6,3,IF(G9&gt;=0.35,2,1))))</f>
        <v>1</v>
      </c>
    </row>
    <row r="10" spans="1:10" ht="31.5">
      <c r="A10" s="289" t="s">
        <v>16</v>
      </c>
      <c r="B10" s="296">
        <v>0.19</v>
      </c>
      <c r="C10" s="133" t="s">
        <v>17</v>
      </c>
      <c r="D10" s="92"/>
      <c r="E10" s="68">
        <v>1</v>
      </c>
      <c r="F10" s="121"/>
      <c r="G10" s="51"/>
      <c r="H10" s="93"/>
    </row>
    <row r="11" spans="1:10" ht="69.599999999999994" customHeight="1">
      <c r="A11" s="290"/>
      <c r="B11" s="297"/>
      <c r="C11" s="134" t="s">
        <v>18</v>
      </c>
      <c r="D11" s="88"/>
      <c r="E11" s="65">
        <v>5</v>
      </c>
      <c r="F11" s="118"/>
      <c r="G11" s="41"/>
      <c r="H11" s="87"/>
    </row>
    <row r="12" spans="1:10" ht="33.6" customHeight="1">
      <c r="A12" s="290"/>
      <c r="B12" s="297"/>
      <c r="C12" s="135" t="s">
        <v>19</v>
      </c>
      <c r="D12" s="88"/>
      <c r="E12" s="66">
        <v>2</v>
      </c>
      <c r="F12" s="119"/>
      <c r="G12" s="42"/>
      <c r="H12" s="87"/>
    </row>
    <row r="13" spans="1:10" ht="67.150000000000006" customHeight="1">
      <c r="A13" s="290"/>
      <c r="B13" s="297"/>
      <c r="C13" s="135" t="s">
        <v>20</v>
      </c>
      <c r="D13" s="88"/>
      <c r="E13" s="66">
        <v>8</v>
      </c>
      <c r="F13" s="119"/>
      <c r="G13" s="42"/>
      <c r="H13" s="87"/>
    </row>
    <row r="14" spans="1:10" ht="49.9" customHeight="1">
      <c r="A14" s="290"/>
      <c r="B14" s="297"/>
      <c r="C14" s="135" t="s">
        <v>21</v>
      </c>
      <c r="D14" s="88"/>
      <c r="E14" s="66">
        <v>8</v>
      </c>
      <c r="F14" s="119"/>
      <c r="G14" s="42"/>
      <c r="H14" s="87"/>
    </row>
    <row r="15" spans="1:10" ht="32.25" thickBot="1">
      <c r="A15" s="295"/>
      <c r="B15" s="298"/>
      <c r="C15" s="136" t="s">
        <v>14</v>
      </c>
      <c r="D15" s="89"/>
      <c r="E15" s="69">
        <v>3</v>
      </c>
      <c r="F15" s="122"/>
      <c r="G15" s="42"/>
      <c r="H15" s="87"/>
    </row>
    <row r="16" spans="1:10" ht="16.5" thickBot="1">
      <c r="A16" s="58"/>
      <c r="B16" s="59"/>
      <c r="C16" s="82"/>
      <c r="D16" s="56" t="s">
        <v>15</v>
      </c>
      <c r="E16" s="70">
        <f>SUM(E10:E15)</f>
        <v>27</v>
      </c>
      <c r="F16" s="123">
        <f>SUM(F10:F15)</f>
        <v>0</v>
      </c>
      <c r="G16" s="57">
        <f>F16/E16</f>
        <v>0</v>
      </c>
      <c r="H16" s="91">
        <f>IF(G16&gt;=0.95,5,IF(G16&gt;=0.8,4,IF(G16&gt;=0.6,3,IF(G16&gt;=0.35,2,1))))</f>
        <v>1</v>
      </c>
    </row>
    <row r="17" spans="1:9" ht="63">
      <c r="A17" s="299" t="s">
        <v>22</v>
      </c>
      <c r="B17" s="286">
        <v>0.19</v>
      </c>
      <c r="C17" s="110" t="s">
        <v>23</v>
      </c>
      <c r="D17" s="92"/>
      <c r="E17" s="68">
        <v>5</v>
      </c>
      <c r="F17" s="121"/>
      <c r="G17" s="51"/>
      <c r="H17" s="93"/>
    </row>
    <row r="18" spans="1:9" ht="47.25">
      <c r="A18" s="300"/>
      <c r="B18" s="287"/>
      <c r="C18" s="111" t="s">
        <v>24</v>
      </c>
      <c r="D18" s="88"/>
      <c r="E18" s="65">
        <v>24</v>
      </c>
      <c r="F18" s="118"/>
      <c r="G18" s="41"/>
      <c r="H18" s="87"/>
    </row>
    <row r="19" spans="1:9" ht="48" thickBot="1">
      <c r="A19" s="300"/>
      <c r="B19" s="287"/>
      <c r="C19" s="111" t="s">
        <v>25</v>
      </c>
      <c r="D19" s="88"/>
      <c r="E19" s="65">
        <v>9</v>
      </c>
      <c r="F19" s="118"/>
      <c r="G19" s="41"/>
      <c r="H19" s="87"/>
    </row>
    <row r="20" spans="1:9" ht="32.25" thickBot="1">
      <c r="A20" s="301"/>
      <c r="B20" s="288"/>
      <c r="C20" s="112" t="s">
        <v>26</v>
      </c>
      <c r="D20" s="89"/>
      <c r="E20" s="65">
        <v>4</v>
      </c>
      <c r="F20" s="124"/>
      <c r="G20" s="41"/>
      <c r="H20" s="87"/>
    </row>
    <row r="21" spans="1:9" ht="16.5" thickBot="1">
      <c r="A21" s="58"/>
      <c r="B21" s="78"/>
      <c r="C21" s="60"/>
      <c r="D21" s="95" t="s">
        <v>15</v>
      </c>
      <c r="E21" s="79">
        <f>SUM(E17:E20)</f>
        <v>42</v>
      </c>
      <c r="F21" s="125">
        <f>SUM(F17:F20)</f>
        <v>0</v>
      </c>
      <c r="G21" s="80">
        <f>F21/E21</f>
        <v>0</v>
      </c>
      <c r="H21" s="91">
        <f>IF(G21&gt;=0.95,5,IF(G21&gt;=0.8,4,IF(G21&gt;=0.6,3,IF(G21&gt;=0.35,2,1))))</f>
        <v>1</v>
      </c>
    </row>
    <row r="22" spans="1:9" ht="63">
      <c r="A22" s="299" t="s">
        <v>27</v>
      </c>
      <c r="B22" s="286">
        <v>0.19</v>
      </c>
      <c r="C22" s="113" t="s">
        <v>28</v>
      </c>
      <c r="D22" s="86"/>
      <c r="E22" s="100">
        <v>16</v>
      </c>
      <c r="F22" s="126"/>
      <c r="G22" s="101"/>
      <c r="H22" s="102"/>
    </row>
    <row r="23" spans="1:9" ht="63">
      <c r="A23" s="300"/>
      <c r="B23" s="287"/>
      <c r="C23" s="114" t="s">
        <v>29</v>
      </c>
      <c r="D23" s="88"/>
      <c r="E23" s="65">
        <v>5</v>
      </c>
      <c r="F23" s="118"/>
      <c r="G23" s="41"/>
      <c r="H23" s="87"/>
    </row>
    <row r="24" spans="1:9" ht="78.75">
      <c r="A24" s="300"/>
      <c r="B24" s="287"/>
      <c r="C24" s="114" t="s">
        <v>30</v>
      </c>
      <c r="D24" s="88"/>
      <c r="E24" s="65">
        <v>5</v>
      </c>
      <c r="F24" s="118"/>
      <c r="G24" s="41"/>
      <c r="H24" s="87"/>
    </row>
    <row r="25" spans="1:9" ht="31.5">
      <c r="A25" s="300"/>
      <c r="B25" s="287"/>
      <c r="C25" s="114" t="s">
        <v>31</v>
      </c>
      <c r="D25" s="88"/>
      <c r="E25" s="65">
        <v>3</v>
      </c>
      <c r="F25" s="118"/>
      <c r="G25" s="41"/>
      <c r="H25" s="87"/>
    </row>
    <row r="26" spans="1:9" ht="47.25">
      <c r="A26" s="300"/>
      <c r="B26" s="287"/>
      <c r="C26" s="114" t="s">
        <v>32</v>
      </c>
      <c r="D26" s="88"/>
      <c r="E26" s="65">
        <v>5</v>
      </c>
      <c r="F26" s="118"/>
      <c r="G26" s="41"/>
      <c r="H26" s="87"/>
    </row>
    <row r="27" spans="1:9" ht="48" thickBot="1">
      <c r="A27" s="300"/>
      <c r="B27" s="287"/>
      <c r="C27" s="115" t="s">
        <v>33</v>
      </c>
      <c r="D27" s="94"/>
      <c r="E27" s="66">
        <v>6</v>
      </c>
      <c r="F27" s="119"/>
      <c r="G27" s="42"/>
      <c r="H27" s="87"/>
    </row>
    <row r="28" spans="1:9" ht="16.5" thickBot="1">
      <c r="A28" s="301"/>
      <c r="B28" s="288"/>
      <c r="C28" s="112" t="s">
        <v>34</v>
      </c>
      <c r="D28" s="103"/>
      <c r="E28" s="69">
        <v>4</v>
      </c>
      <c r="F28" s="127"/>
      <c r="G28" s="41"/>
      <c r="H28" s="104"/>
    </row>
    <row r="29" spans="1:9" ht="16.5" thickBot="1">
      <c r="A29" s="52"/>
      <c r="B29" s="81"/>
      <c r="C29" s="35"/>
      <c r="D29" s="96" t="s">
        <v>15</v>
      </c>
      <c r="E29" s="97">
        <f>SUM(E22:E28)</f>
        <v>44</v>
      </c>
      <c r="F29" s="225">
        <f>SUM(F22:F28)</f>
        <v>0</v>
      </c>
      <c r="G29" s="98">
        <f>F29/E29</f>
        <v>0</v>
      </c>
      <c r="H29" s="99">
        <f>IF(G29&gt;=0.95,5,IF(G29&gt;=0.8,4,IF(G29&gt;=0.6,3,IF(G29&gt;=0.35,2,1))))</f>
        <v>1</v>
      </c>
    </row>
    <row r="30" spans="1:9" ht="21">
      <c r="H30" s="49"/>
      <c r="I30" s="50"/>
    </row>
    <row r="31" spans="1:9" ht="16.5" thickBot="1"/>
    <row r="32" spans="1:9" ht="16.5" thickBot="1">
      <c r="B32" s="23"/>
      <c r="C32" s="19" t="s">
        <v>0</v>
      </c>
      <c r="D32" s="48" t="s">
        <v>7</v>
      </c>
      <c r="E32" s="47"/>
    </row>
    <row r="33" spans="2:5" ht="16.5" thickBot="1">
      <c r="B33" s="23"/>
      <c r="C33" s="45" t="str">
        <f>A3</f>
        <v>Income and Projection (Calculations)</v>
      </c>
      <c r="D33" s="31">
        <f>H9</f>
        <v>1</v>
      </c>
      <c r="E33" s="47"/>
    </row>
    <row r="34" spans="2:5" ht="16.5" thickBot="1">
      <c r="B34" s="23"/>
      <c r="C34" s="45" t="str">
        <f>A10</f>
        <v>Student Loans (Calculations)</v>
      </c>
      <c r="D34" s="31">
        <f>H16</f>
        <v>1</v>
      </c>
      <c r="E34" s="47"/>
    </row>
    <row r="35" spans="2:5" ht="16.5" thickBot="1">
      <c r="B35" s="23"/>
      <c r="C35" s="45" t="str">
        <f>A17</f>
        <v>Credit Cards (Calculations)</v>
      </c>
      <c r="D35" s="31">
        <f>H21</f>
        <v>1</v>
      </c>
      <c r="E35" s="47"/>
    </row>
    <row r="36" spans="2:5" ht="16.5" thickBot="1">
      <c r="B36" s="23"/>
      <c r="C36" s="46" t="str">
        <f>A22</f>
        <v>Annual Budget (Calculations)</v>
      </c>
      <c r="D36" s="32">
        <f>H29</f>
        <v>1</v>
      </c>
      <c r="E36" s="47"/>
    </row>
    <row r="37" spans="2:5" ht="21">
      <c r="B37" s="23"/>
      <c r="C37" s="25"/>
      <c r="D37" s="43"/>
      <c r="E37" s="44"/>
    </row>
    <row r="38" spans="2:5">
      <c r="B38" s="23"/>
    </row>
    <row r="39" spans="2:5">
      <c r="B39" s="23"/>
    </row>
    <row r="40" spans="2:5">
      <c r="B40" s="23"/>
    </row>
    <row r="41" spans="2:5">
      <c r="B41" s="23"/>
    </row>
    <row r="42" spans="2:5">
      <c r="B42" s="23"/>
    </row>
    <row r="43" spans="2:5">
      <c r="B43" s="23"/>
    </row>
    <row r="44" spans="2:5" ht="16.5" thickBot="1">
      <c r="B44" s="23"/>
    </row>
    <row r="45" spans="2:5" ht="16.5" thickBot="1">
      <c r="B45" s="24"/>
    </row>
    <row r="46" spans="2:5"/>
    <row r="47" spans="2:5"/>
    <row r="48" spans="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sheetData>
  <sheetProtection algorithmName="SHA-512" hashValue="ycef6/WYXv8MPFE0hi8+1pUP0hlCEPhtkavAGz87bzSopQRiHzlIOX+/o9lypoeBMR2ClWzMxQhgfEbv8VZx4Q==" saltValue="HAoUq9CqQmZG40D0rTYaxw==" spinCount="100000" sheet="1" formatCells="0" formatColumns="0" formatRows="0" insertColumns="0" insertRows="0" insertHyperlinks="0" deleteColumns="0" deleteRows="0"/>
  <protectedRanges>
    <protectedRange sqref="F3:G8" name="Range1_1"/>
    <protectedRange sqref="F10:G15" name="Range2_1"/>
    <protectedRange sqref="F17:G20" name="Range3_1"/>
    <protectedRange sqref="F22:G28" name="Range4_1"/>
    <protectedRange sqref="D3:D8" name="Range5_1"/>
    <protectedRange sqref="D10:D15" name="Range6_1"/>
    <protectedRange sqref="D17:D20" name="Range7_1"/>
    <protectedRange sqref="D22:D28" name="Range8_1"/>
  </protectedRanges>
  <mergeCells count="9">
    <mergeCell ref="A1:B1"/>
    <mergeCell ref="B22:B28"/>
    <mergeCell ref="A3:A8"/>
    <mergeCell ref="B3:B8"/>
    <mergeCell ref="A10:A15"/>
    <mergeCell ref="B10:B15"/>
    <mergeCell ref="A17:A20"/>
    <mergeCell ref="B17:B20"/>
    <mergeCell ref="A22:A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5654-0EA1-47E8-BE6F-A96DDB733261}">
  <dimension ref="A1:O72"/>
  <sheetViews>
    <sheetView tabSelected="1" zoomScaleNormal="100" workbookViewId="0">
      <selection activeCell="C1" sqref="C1:D1"/>
    </sheetView>
  </sheetViews>
  <sheetFormatPr defaultColWidth="8.625" defaultRowHeight="15.75" customHeight="1"/>
  <cols>
    <col min="1" max="1" width="23.75" style="148" customWidth="1"/>
    <col min="2" max="2" width="24.375" style="148" customWidth="1"/>
    <col min="3" max="3" width="18.125" style="148" customWidth="1"/>
    <col min="4" max="4" width="17.25" style="148" customWidth="1"/>
    <col min="5" max="5" width="7.625" style="148" customWidth="1"/>
    <col min="6" max="6" width="17.375" style="148" customWidth="1"/>
    <col min="7" max="12" width="19.625" style="148" customWidth="1"/>
    <col min="13" max="16384" width="8.625" style="148"/>
  </cols>
  <sheetData>
    <row r="1" spans="1:15" ht="24.95" customHeight="1" thickBot="1">
      <c r="A1" s="336" t="s">
        <v>162</v>
      </c>
      <c r="B1" s="337"/>
      <c r="C1" s="334" t="s">
        <v>163</v>
      </c>
      <c r="D1" s="335"/>
      <c r="E1" s="302" t="str">
        <f>IF(C1="Your Name Here","Enter your name!",IF(LEN(C1)&lt;10,"Too Short",""))</f>
        <v>Enter your name!</v>
      </c>
      <c r="F1" s="303"/>
      <c r="G1" s="77"/>
      <c r="H1" s="325" t="s">
        <v>35</v>
      </c>
      <c r="I1" s="326"/>
      <c r="J1" s="326"/>
      <c r="K1" s="326"/>
      <c r="L1" s="327"/>
      <c r="M1" s="77"/>
      <c r="N1" s="77"/>
      <c r="O1" s="77"/>
    </row>
    <row r="2" spans="1:15" ht="24.95" customHeight="1" thickBot="1">
      <c r="A2" s="338"/>
      <c r="B2" s="339"/>
      <c r="C2" s="334" t="s">
        <v>164</v>
      </c>
      <c r="D2" s="335"/>
      <c r="E2" s="342" t="str">
        <f>IF(C2="Current Year","Enter the current year!",IF(E4,"","Check the year!"))</f>
        <v>Enter the current year!</v>
      </c>
      <c r="F2" s="343"/>
      <c r="G2" s="268"/>
      <c r="H2" s="328"/>
      <c r="I2" s="329"/>
      <c r="J2" s="329"/>
      <c r="K2" s="329"/>
      <c r="L2" s="330"/>
      <c r="M2" s="77"/>
      <c r="N2" s="77"/>
      <c r="O2" s="77"/>
    </row>
    <row r="3" spans="1:15" ht="24.95" customHeight="1">
      <c r="A3" s="338"/>
      <c r="B3" s="339"/>
      <c r="F3" s="77"/>
      <c r="G3" s="77"/>
      <c r="H3" s="328"/>
      <c r="I3" s="329"/>
      <c r="J3" s="329"/>
      <c r="K3" s="329"/>
      <c r="L3" s="330"/>
      <c r="M3" s="77"/>
      <c r="N3" s="77"/>
      <c r="O3" s="77"/>
    </row>
    <row r="4" spans="1:15" ht="24.95" customHeight="1" thickBot="1">
      <c r="A4" s="340"/>
      <c r="B4" s="341"/>
      <c r="C4" s="269">
        <f ca="1">YEAR(TODAY()-30)</f>
        <v>2025</v>
      </c>
      <c r="D4" s="269">
        <f ca="1">YEAR(TODAY()+30)</f>
        <v>2026</v>
      </c>
      <c r="E4" s="269" t="b">
        <f ca="1">IFERROR(AND(C2&gt;=C4,C2&lt;=D4),FALSE)</f>
        <v>0</v>
      </c>
      <c r="F4" s="77"/>
      <c r="G4" s="77"/>
      <c r="H4" s="328"/>
      <c r="I4" s="329"/>
      <c r="J4" s="329"/>
      <c r="K4" s="329"/>
      <c r="L4" s="330"/>
      <c r="M4" s="77"/>
      <c r="N4" s="77"/>
      <c r="O4" s="77"/>
    </row>
    <row r="5" spans="1:15" ht="20.100000000000001" customHeight="1">
      <c r="A5" s="304" t="s">
        <v>36</v>
      </c>
      <c r="B5" s="305"/>
      <c r="C5" s="305"/>
      <c r="D5" s="306"/>
      <c r="E5" s="77"/>
      <c r="F5" s="77"/>
      <c r="G5" s="77"/>
      <c r="H5" s="328"/>
      <c r="I5" s="329"/>
      <c r="J5" s="329"/>
      <c r="K5" s="329"/>
      <c r="L5" s="330"/>
      <c r="M5" s="77"/>
      <c r="N5" s="77"/>
      <c r="O5" s="77"/>
    </row>
    <row r="6" spans="1:15" ht="20.100000000000001" customHeight="1">
      <c r="A6" s="307"/>
      <c r="B6" s="308"/>
      <c r="C6" s="308"/>
      <c r="D6" s="309"/>
      <c r="E6" s="77"/>
      <c r="F6" s="77"/>
      <c r="G6" s="77"/>
      <c r="H6" s="328"/>
      <c r="I6" s="329"/>
      <c r="J6" s="329"/>
      <c r="K6" s="329"/>
      <c r="L6" s="330"/>
      <c r="M6" s="77"/>
      <c r="N6" s="77"/>
      <c r="O6" s="77"/>
    </row>
    <row r="7" spans="1:15" ht="20.100000000000001" customHeight="1">
      <c r="A7" s="307"/>
      <c r="B7" s="308"/>
      <c r="C7" s="308"/>
      <c r="D7" s="309"/>
      <c r="E7" s="77"/>
      <c r="F7" s="77"/>
      <c r="G7" s="77"/>
      <c r="H7" s="331"/>
      <c r="I7" s="332"/>
      <c r="J7" s="332"/>
      <c r="K7" s="332"/>
      <c r="L7" s="333"/>
      <c r="M7" s="77"/>
      <c r="N7" s="77"/>
      <c r="O7" s="77"/>
    </row>
    <row r="8" spans="1:15" ht="20.100000000000001" customHeight="1">
      <c r="A8" s="307"/>
      <c r="B8" s="308"/>
      <c r="C8" s="308"/>
      <c r="D8" s="309"/>
      <c r="E8" s="77"/>
      <c r="F8" s="77"/>
      <c r="G8" s="319" t="s">
        <v>37</v>
      </c>
      <c r="H8" s="320"/>
      <c r="I8" s="77"/>
      <c r="J8" s="77"/>
      <c r="K8" s="77"/>
      <c r="L8" s="77"/>
      <c r="M8" s="77"/>
      <c r="N8" s="77"/>
      <c r="O8" s="77"/>
    </row>
    <row r="9" spans="1:15" ht="20.100000000000001" customHeight="1">
      <c r="A9" s="310"/>
      <c r="B9" s="311"/>
      <c r="C9" s="311"/>
      <c r="D9" s="312"/>
      <c r="E9" s="77"/>
      <c r="F9" s="77"/>
      <c r="G9" s="149" t="s">
        <v>38</v>
      </c>
      <c r="H9" s="150" t="s">
        <v>39</v>
      </c>
      <c r="I9" s="77"/>
      <c r="J9" s="77"/>
      <c r="K9" s="77"/>
      <c r="L9" s="77"/>
      <c r="M9" s="77"/>
      <c r="N9" s="77"/>
      <c r="O9" s="77"/>
    </row>
    <row r="10" spans="1:15" ht="16.5" thickBot="1">
      <c r="A10" s="151"/>
      <c r="B10" s="152"/>
      <c r="C10" s="152"/>
      <c r="D10" s="152"/>
      <c r="E10" s="77"/>
      <c r="F10" s="77"/>
      <c r="G10" s="153" t="s">
        <v>40</v>
      </c>
      <c r="H10" s="154" t="s">
        <v>41</v>
      </c>
      <c r="I10" s="77"/>
      <c r="J10" s="77"/>
      <c r="K10" s="77"/>
      <c r="L10" s="77"/>
      <c r="M10" s="77"/>
      <c r="N10" s="77"/>
      <c r="O10" s="77"/>
    </row>
    <row r="11" spans="1:15" ht="16.5" thickBot="1">
      <c r="A11" s="155" t="s">
        <v>42</v>
      </c>
      <c r="B11" s="71" t="str">
        <f>IF(OR(C1="Your Name Here",C2="Current Year"),"Enter your name and year.",LEN(C$1)^4+40000)</f>
        <v>Enter your name and year.</v>
      </c>
      <c r="C11" s="152"/>
      <c r="D11" s="152"/>
      <c r="E11" s="77"/>
      <c r="F11" s="77"/>
      <c r="G11" s="156" t="s">
        <v>43</v>
      </c>
      <c r="H11" s="154" t="s">
        <v>44</v>
      </c>
      <c r="I11" s="77"/>
      <c r="J11" s="77"/>
      <c r="K11" s="77"/>
      <c r="L11" s="77"/>
      <c r="M11" s="77"/>
      <c r="N11" s="77"/>
      <c r="O11" s="77"/>
    </row>
    <row r="12" spans="1:15" ht="16.5" thickBot="1">
      <c r="A12" s="151"/>
      <c r="B12" s="152"/>
      <c r="C12" s="152"/>
      <c r="D12" s="152"/>
      <c r="E12" s="77"/>
      <c r="F12" s="77"/>
      <c r="G12" s="157" t="s">
        <v>45</v>
      </c>
      <c r="H12" s="154" t="s">
        <v>46</v>
      </c>
      <c r="I12" s="77"/>
      <c r="J12" s="77"/>
      <c r="K12" s="77"/>
      <c r="L12" s="77"/>
      <c r="M12" s="77"/>
      <c r="N12" s="77"/>
      <c r="O12" s="77"/>
    </row>
    <row r="13" spans="1:15" ht="18.75">
      <c r="A13" s="322" t="s">
        <v>47</v>
      </c>
      <c r="B13" s="323"/>
      <c r="C13" s="323"/>
      <c r="D13" s="323"/>
      <c r="E13" s="324"/>
      <c r="F13" s="77"/>
      <c r="G13" s="158" t="s">
        <v>48</v>
      </c>
      <c r="H13" s="159" t="s">
        <v>49</v>
      </c>
      <c r="I13" s="77"/>
      <c r="J13" s="77"/>
      <c r="K13" s="77"/>
      <c r="L13" s="77"/>
      <c r="M13" s="77"/>
      <c r="N13" s="77"/>
      <c r="O13" s="77"/>
    </row>
    <row r="14" spans="1:15">
      <c r="A14" s="313" t="s">
        <v>50</v>
      </c>
      <c r="B14" s="305"/>
      <c r="C14" s="305"/>
      <c r="D14" s="305"/>
      <c r="E14" s="314"/>
      <c r="F14" s="77"/>
      <c r="G14" s="160"/>
      <c r="H14" s="160"/>
      <c r="I14" s="77"/>
      <c r="J14" s="77"/>
      <c r="K14" s="77"/>
      <c r="L14" s="77"/>
      <c r="M14" s="77"/>
      <c r="N14" s="77"/>
      <c r="O14" s="77"/>
    </row>
    <row r="15" spans="1:15">
      <c r="A15" s="315"/>
      <c r="B15" s="308"/>
      <c r="C15" s="308"/>
      <c r="D15" s="308"/>
      <c r="E15" s="316"/>
      <c r="F15" s="77"/>
      <c r="G15" s="160"/>
      <c r="H15" s="160"/>
      <c r="I15" s="77"/>
      <c r="J15" s="77"/>
      <c r="K15" s="77"/>
      <c r="L15" s="77"/>
      <c r="M15" s="77"/>
      <c r="N15" s="77"/>
      <c r="O15" s="77"/>
    </row>
    <row r="16" spans="1:15">
      <c r="A16" s="315"/>
      <c r="B16" s="308"/>
      <c r="C16" s="308"/>
      <c r="D16" s="308"/>
      <c r="E16" s="316"/>
      <c r="F16" s="77"/>
      <c r="G16" s="321" t="s">
        <v>51</v>
      </c>
      <c r="H16" s="305"/>
      <c r="I16" s="305"/>
      <c r="J16" s="305"/>
      <c r="K16" s="305"/>
      <c r="L16" s="306"/>
      <c r="M16" s="77"/>
      <c r="N16" s="77"/>
      <c r="O16" s="77"/>
    </row>
    <row r="17" spans="1:15">
      <c r="A17" s="315"/>
      <c r="B17" s="308"/>
      <c r="C17" s="308"/>
      <c r="D17" s="308"/>
      <c r="E17" s="316"/>
      <c r="F17" s="77"/>
      <c r="G17" s="307"/>
      <c r="H17" s="308"/>
      <c r="I17" s="308"/>
      <c r="J17" s="308"/>
      <c r="K17" s="308"/>
      <c r="L17" s="309"/>
      <c r="M17" s="77"/>
      <c r="N17" s="77"/>
      <c r="O17" s="77"/>
    </row>
    <row r="18" spans="1:15">
      <c r="A18" s="315"/>
      <c r="B18" s="308"/>
      <c r="C18" s="308"/>
      <c r="D18" s="308"/>
      <c r="E18" s="316"/>
      <c r="F18" s="77"/>
      <c r="G18" s="310"/>
      <c r="H18" s="311"/>
      <c r="I18" s="311"/>
      <c r="J18" s="311"/>
      <c r="K18" s="311"/>
      <c r="L18" s="312"/>
      <c r="M18" s="77"/>
      <c r="N18" s="77"/>
      <c r="O18" s="77"/>
    </row>
    <row r="19" spans="1:15">
      <c r="A19" s="315"/>
      <c r="B19" s="308"/>
      <c r="C19" s="308"/>
      <c r="D19" s="308"/>
      <c r="E19" s="316"/>
      <c r="F19" s="161"/>
      <c r="G19" s="162" t="s">
        <v>52</v>
      </c>
      <c r="H19" s="20"/>
      <c r="I19" s="163"/>
      <c r="J19" s="163"/>
      <c r="K19" s="163"/>
      <c r="L19" s="77"/>
      <c r="M19" s="77"/>
      <c r="N19" s="77"/>
      <c r="O19" s="77"/>
    </row>
    <row r="20" spans="1:15">
      <c r="A20" s="315"/>
      <c r="B20" s="308"/>
      <c r="C20" s="308"/>
      <c r="D20" s="308"/>
      <c r="E20" s="316"/>
      <c r="F20" s="161"/>
      <c r="G20" s="164" t="s">
        <v>53</v>
      </c>
      <c r="H20" s="21"/>
      <c r="I20" s="77"/>
      <c r="J20" s="77"/>
      <c r="K20" s="77"/>
      <c r="L20" s="77"/>
      <c r="M20" s="77"/>
      <c r="N20" s="77"/>
      <c r="O20" s="77"/>
    </row>
    <row r="21" spans="1:15">
      <c r="A21" s="315"/>
      <c r="B21" s="308"/>
      <c r="C21" s="308"/>
      <c r="D21" s="308"/>
      <c r="E21" s="316"/>
      <c r="F21" s="161"/>
      <c r="G21" s="77"/>
      <c r="H21" s="77"/>
      <c r="I21" s="77"/>
      <c r="J21" s="77"/>
      <c r="K21" s="77"/>
      <c r="L21" s="77"/>
      <c r="M21" s="77"/>
      <c r="N21" s="77"/>
      <c r="O21" s="77"/>
    </row>
    <row r="22" spans="1:15" ht="15.75" customHeight="1">
      <c r="A22" s="315"/>
      <c r="B22" s="308"/>
      <c r="C22" s="308"/>
      <c r="D22" s="308"/>
      <c r="E22" s="316"/>
      <c r="F22" s="77"/>
      <c r="G22" s="344" t="s">
        <v>54</v>
      </c>
      <c r="H22" s="345"/>
      <c r="I22" s="345"/>
      <c r="J22" s="345"/>
      <c r="K22" s="345"/>
      <c r="L22" s="346"/>
      <c r="M22" s="77"/>
      <c r="N22" s="77"/>
      <c r="O22" s="77"/>
    </row>
    <row r="23" spans="1:15">
      <c r="A23" s="315"/>
      <c r="B23" s="308"/>
      <c r="C23" s="308"/>
      <c r="D23" s="308"/>
      <c r="E23" s="316"/>
      <c r="F23" s="77"/>
      <c r="G23" s="347"/>
      <c r="H23" s="348"/>
      <c r="I23" s="348"/>
      <c r="J23" s="348"/>
      <c r="K23" s="348"/>
      <c r="L23" s="349"/>
      <c r="M23" s="77"/>
      <c r="N23" s="77"/>
      <c r="O23" s="77"/>
    </row>
    <row r="24" spans="1:15">
      <c r="A24" s="315"/>
      <c r="B24" s="308"/>
      <c r="C24" s="308"/>
      <c r="D24" s="308"/>
      <c r="E24" s="316"/>
      <c r="F24" s="77"/>
      <c r="G24" s="347"/>
      <c r="H24" s="348"/>
      <c r="I24" s="348"/>
      <c r="J24" s="348"/>
      <c r="K24" s="348"/>
      <c r="L24" s="349"/>
      <c r="M24" s="77"/>
      <c r="N24" s="77"/>
      <c r="O24" s="77"/>
    </row>
    <row r="25" spans="1:15">
      <c r="A25" s="315"/>
      <c r="B25" s="308"/>
      <c r="C25" s="308"/>
      <c r="D25" s="308"/>
      <c r="E25" s="316"/>
      <c r="F25" s="77"/>
      <c r="G25" s="347"/>
      <c r="H25" s="348"/>
      <c r="I25" s="348"/>
      <c r="J25" s="348"/>
      <c r="K25" s="348"/>
      <c r="L25" s="349"/>
      <c r="M25" s="77"/>
      <c r="N25" s="77"/>
      <c r="O25" s="77"/>
    </row>
    <row r="26" spans="1:15">
      <c r="A26" s="315"/>
      <c r="B26" s="308"/>
      <c r="C26" s="308"/>
      <c r="D26" s="308"/>
      <c r="E26" s="316"/>
      <c r="F26" s="77"/>
      <c r="G26" s="347"/>
      <c r="H26" s="348"/>
      <c r="I26" s="348"/>
      <c r="J26" s="348"/>
      <c r="K26" s="348"/>
      <c r="L26" s="349"/>
      <c r="M26" s="77"/>
      <c r="N26" s="77"/>
      <c r="O26" s="77"/>
    </row>
    <row r="27" spans="1:15" ht="16.5" thickBot="1">
      <c r="A27" s="315"/>
      <c r="B27" s="308"/>
      <c r="C27" s="308"/>
      <c r="D27" s="317"/>
      <c r="E27" s="318"/>
      <c r="F27" s="77"/>
      <c r="G27" s="347"/>
      <c r="H27" s="348"/>
      <c r="I27" s="348"/>
      <c r="J27" s="348"/>
      <c r="K27" s="348"/>
      <c r="L27" s="349"/>
      <c r="M27" s="77"/>
      <c r="N27" s="77"/>
      <c r="O27" s="77"/>
    </row>
    <row r="28" spans="1:15" ht="16.5" thickBot="1">
      <c r="A28" s="245" t="s">
        <v>55</v>
      </c>
      <c r="B28" s="246" t="s">
        <v>56</v>
      </c>
      <c r="C28" s="247" t="s">
        <v>57</v>
      </c>
      <c r="D28" s="77"/>
      <c r="E28" s="77"/>
      <c r="F28" s="77"/>
      <c r="G28" s="347"/>
      <c r="H28" s="348"/>
      <c r="I28" s="348"/>
      <c r="J28" s="348"/>
      <c r="K28" s="348"/>
      <c r="L28" s="349"/>
      <c r="M28" s="77"/>
      <c r="N28" s="77"/>
      <c r="O28" s="77"/>
    </row>
    <row r="29" spans="1:15" ht="31.5">
      <c r="A29" s="248" t="str">
        <f>IF(OR(C1="Your Name Here",C2="Current Year"),"Enter your name and year.",MOD(CODE(MID($C$1,4,1))*19,12)+1)</f>
        <v>Enter your name and year.</v>
      </c>
      <c r="B29" s="30" t="str">
        <f>IF(OR(C1="Your Name Here",C2="Current Year"),"Enter your name and year.",MOD(MOD(CODE(MID($C$1,1,1)),17)+MOD(CODE(MID($C$1,2,1)),19)+MOD(CODE(MID($C$1,3,1)),7),5)+C2-13)</f>
        <v>Enter your name and year.</v>
      </c>
      <c r="C29" s="249"/>
      <c r="F29" s="77"/>
      <c r="G29" s="347"/>
      <c r="H29" s="348"/>
      <c r="I29" s="348"/>
      <c r="J29" s="348"/>
      <c r="K29" s="348"/>
      <c r="L29" s="349"/>
      <c r="M29" s="77"/>
      <c r="N29" s="77"/>
      <c r="O29" s="77"/>
    </row>
    <row r="30" spans="1:15">
      <c r="A30" s="250"/>
      <c r="B30" s="29"/>
      <c r="C30" s="251"/>
      <c r="F30" s="77"/>
      <c r="G30" s="347"/>
      <c r="H30" s="348"/>
      <c r="I30" s="348"/>
      <c r="J30" s="348"/>
      <c r="K30" s="348"/>
      <c r="L30" s="349"/>
      <c r="M30" s="77"/>
      <c r="N30" s="77"/>
      <c r="O30" s="77"/>
    </row>
    <row r="31" spans="1:15" ht="16.5" thickBot="1">
      <c r="A31" s="250"/>
      <c r="B31" s="29"/>
      <c r="C31" s="251"/>
      <c r="F31" s="77"/>
      <c r="G31" s="347"/>
      <c r="H31" s="350"/>
      <c r="I31" s="350"/>
      <c r="J31" s="350"/>
      <c r="K31" s="350"/>
      <c r="L31" s="351"/>
      <c r="M31" s="77"/>
      <c r="N31" s="77"/>
      <c r="O31" s="77"/>
    </row>
    <row r="32" spans="1:15" ht="15.75" customHeight="1">
      <c r="A32" s="250"/>
      <c r="B32" s="29"/>
      <c r="C32" s="251"/>
      <c r="F32" s="77"/>
      <c r="G32" s="364" t="s">
        <v>58</v>
      </c>
      <c r="H32" s="365"/>
      <c r="I32" s="365"/>
      <c r="J32" s="366"/>
      <c r="K32" s="256"/>
      <c r="L32" s="77"/>
      <c r="M32" s="77"/>
      <c r="N32" s="77"/>
      <c r="O32" s="77"/>
    </row>
    <row r="33" spans="1:15" ht="15.75" customHeight="1">
      <c r="A33" s="250"/>
      <c r="B33" s="29"/>
      <c r="C33" s="251"/>
      <c r="F33" s="77"/>
      <c r="G33" s="367" t="s">
        <v>59</v>
      </c>
      <c r="H33" s="368"/>
      <c r="I33" s="368"/>
      <c r="J33" s="369"/>
      <c r="K33" s="257"/>
      <c r="L33" s="77"/>
      <c r="M33" s="77"/>
      <c r="N33" s="77"/>
      <c r="O33" s="77"/>
    </row>
    <row r="34" spans="1:15" ht="15.75" customHeight="1">
      <c r="A34" s="250"/>
      <c r="B34" s="29"/>
      <c r="C34" s="251"/>
      <c r="F34" s="77"/>
      <c r="G34" s="367" t="s">
        <v>60</v>
      </c>
      <c r="H34" s="368"/>
      <c r="I34" s="368"/>
      <c r="J34" s="369"/>
      <c r="K34" s="257"/>
      <c r="L34" s="77"/>
      <c r="M34" s="77"/>
      <c r="N34" s="77"/>
      <c r="O34" s="77"/>
    </row>
    <row r="35" spans="1:15" ht="15.75" customHeight="1">
      <c r="A35" s="250"/>
      <c r="B35" s="29"/>
      <c r="C35" s="251"/>
      <c r="F35" s="77"/>
      <c r="G35" s="367" t="s">
        <v>61</v>
      </c>
      <c r="H35" s="368"/>
      <c r="I35" s="368"/>
      <c r="J35" s="369"/>
      <c r="K35" s="257"/>
      <c r="L35" s="77"/>
      <c r="M35" s="77"/>
      <c r="N35" s="77"/>
      <c r="O35" s="77"/>
    </row>
    <row r="36" spans="1:15">
      <c r="A36" s="250"/>
      <c r="B36" s="29"/>
      <c r="C36" s="251"/>
      <c r="F36" s="77"/>
      <c r="G36" s="370" t="s">
        <v>62</v>
      </c>
      <c r="H36" s="371"/>
      <c r="I36" s="371"/>
      <c r="J36" s="372"/>
      <c r="K36" s="257"/>
      <c r="L36" s="77"/>
      <c r="M36" s="77"/>
      <c r="N36" s="77"/>
      <c r="O36" s="77"/>
    </row>
    <row r="37" spans="1:15" ht="16.5" thickBot="1">
      <c r="A37" s="272"/>
      <c r="B37" s="273"/>
      <c r="C37" s="274"/>
      <c r="F37" s="77"/>
      <c r="G37" s="352" t="s">
        <v>63</v>
      </c>
      <c r="H37" s="353"/>
      <c r="I37" s="353"/>
      <c r="J37" s="354"/>
      <c r="K37" s="21"/>
      <c r="L37" s="77"/>
      <c r="M37" s="77"/>
      <c r="N37" s="77"/>
      <c r="O37" s="77"/>
    </row>
    <row r="38" spans="1:15" ht="20.100000000000001" customHeight="1">
      <c r="A38" s="355" t="str">
        <f>IF(F60,"Some of your entries C29:C37 are not numeric. Check the type of each entry. Copying can cause trouble, just type in your values and watch for stray spaces.","")</f>
        <v/>
      </c>
      <c r="B38" s="356"/>
      <c r="C38" s="357"/>
      <c r="D38" s="252"/>
      <c r="E38" s="252"/>
      <c r="H38" s="77"/>
      <c r="I38" s="77"/>
      <c r="J38" s="77"/>
      <c r="K38" s="77"/>
      <c r="L38" s="77"/>
      <c r="M38" s="77"/>
      <c r="N38" s="77"/>
      <c r="O38" s="77"/>
    </row>
    <row r="39" spans="1:15" ht="20.100000000000001" customHeight="1">
      <c r="A39" s="358"/>
      <c r="B39" s="359"/>
      <c r="C39" s="360"/>
      <c r="H39" s="77"/>
      <c r="I39" s="77"/>
      <c r="J39" s="77"/>
      <c r="K39" s="77"/>
      <c r="L39" s="77"/>
      <c r="M39" s="77"/>
      <c r="N39" s="77"/>
      <c r="O39" s="77"/>
    </row>
    <row r="40" spans="1:15" ht="20.100000000000001" customHeight="1" thickBot="1">
      <c r="A40" s="361"/>
      <c r="B40" s="362"/>
      <c r="C40" s="363"/>
      <c r="D40" s="77"/>
      <c r="E40" s="77"/>
      <c r="F40" s="77"/>
      <c r="G40" s="77"/>
      <c r="H40" s="77"/>
      <c r="I40" s="77"/>
      <c r="J40" s="77"/>
      <c r="K40" s="77"/>
      <c r="L40" s="77"/>
      <c r="M40" s="77"/>
      <c r="N40" s="77"/>
      <c r="O40" s="77"/>
    </row>
    <row r="41" spans="1:15">
      <c r="A41" s="77"/>
      <c r="B41" s="77"/>
      <c r="C41" s="77"/>
      <c r="D41" s="77"/>
      <c r="E41" s="77"/>
      <c r="F41" s="77"/>
      <c r="G41" s="77"/>
      <c r="H41" s="77"/>
      <c r="I41" s="77"/>
      <c r="J41" s="77"/>
      <c r="K41" s="77"/>
      <c r="L41" s="77"/>
      <c r="M41" s="77"/>
      <c r="N41" s="77"/>
      <c r="O41" s="77"/>
    </row>
    <row r="42" spans="1:15">
      <c r="A42" s="77"/>
      <c r="B42" s="77"/>
      <c r="C42" s="77"/>
      <c r="D42" s="77"/>
      <c r="E42" s="77"/>
      <c r="F42" s="77"/>
      <c r="G42" s="77"/>
      <c r="H42" s="77"/>
      <c r="I42" s="77"/>
      <c r="J42" s="77"/>
      <c r="K42" s="77"/>
      <c r="L42" s="77"/>
      <c r="M42" s="77"/>
      <c r="N42" s="77"/>
      <c r="O42" s="77"/>
    </row>
    <row r="43" spans="1:15">
      <c r="A43" s="77"/>
      <c r="B43" s="77"/>
      <c r="C43" s="77"/>
      <c r="D43" s="77"/>
      <c r="E43" s="77"/>
      <c r="F43" s="77"/>
      <c r="G43" s="77"/>
      <c r="H43" s="77"/>
      <c r="I43" s="77"/>
      <c r="J43" s="77"/>
      <c r="K43" s="77"/>
      <c r="L43" s="77"/>
      <c r="M43" s="77"/>
      <c r="N43" s="77"/>
      <c r="O43" s="77"/>
    </row>
    <row r="44" spans="1:15">
      <c r="A44" s="77"/>
      <c r="B44" s="77"/>
      <c r="C44" s="77"/>
      <c r="D44" s="77"/>
      <c r="E44" s="77"/>
      <c r="F44" s="77"/>
      <c r="G44" s="77"/>
      <c r="H44" s="77"/>
      <c r="I44" s="77"/>
      <c r="J44" s="77"/>
      <c r="K44" s="77"/>
      <c r="L44" s="77"/>
      <c r="M44" s="77"/>
      <c r="N44" s="77"/>
      <c r="O44" s="77"/>
    </row>
    <row r="45" spans="1:15">
      <c r="A45" s="77"/>
      <c r="B45" s="77"/>
      <c r="C45" s="77"/>
      <c r="D45" s="77"/>
      <c r="E45" s="77"/>
      <c r="F45" s="77"/>
      <c r="G45" s="77"/>
      <c r="H45" s="77"/>
      <c r="I45" s="77"/>
      <c r="J45" s="77"/>
      <c r="K45" s="77"/>
      <c r="L45" s="77"/>
      <c r="M45" s="77"/>
      <c r="N45" s="77"/>
      <c r="O45" s="77"/>
    </row>
    <row r="46" spans="1:15">
      <c r="A46" s="77"/>
      <c r="B46" s="77"/>
      <c r="C46" s="77"/>
      <c r="D46" s="77"/>
      <c r="E46" s="77"/>
      <c r="F46" s="77"/>
      <c r="G46" s="77"/>
      <c r="H46" s="77"/>
      <c r="I46" s="77"/>
      <c r="J46" s="77"/>
      <c r="K46" s="77"/>
      <c r="L46" s="77"/>
      <c r="M46" s="77"/>
      <c r="N46" s="77"/>
      <c r="O46" s="77"/>
    </row>
    <row r="47" spans="1:15" ht="15.75" customHeight="1">
      <c r="A47" s="270"/>
      <c r="B47" s="270"/>
      <c r="C47" s="270"/>
      <c r="D47" s="270"/>
      <c r="E47" s="270"/>
      <c r="F47" s="270"/>
    </row>
    <row r="48" spans="1:15">
      <c r="A48" s="270"/>
      <c r="B48" s="270"/>
      <c r="C48" s="270"/>
      <c r="D48" s="270"/>
      <c r="E48" s="270"/>
      <c r="F48" s="270"/>
      <c r="G48" s="77"/>
      <c r="H48" s="77"/>
      <c r="I48" s="77"/>
      <c r="J48" s="77"/>
      <c r="K48" s="77"/>
      <c r="L48" s="77"/>
      <c r="M48" s="77"/>
      <c r="N48" s="77"/>
      <c r="O48" s="77"/>
    </row>
    <row r="49" spans="1:6" ht="15.75" customHeight="1">
      <c r="A49" s="270"/>
      <c r="B49" s="270"/>
      <c r="C49" s="270"/>
      <c r="D49" s="270"/>
      <c r="E49" s="270"/>
      <c r="F49" s="270"/>
    </row>
    <row r="50" spans="1:6" ht="15.75" customHeight="1" thickBot="1">
      <c r="A50" s="270"/>
      <c r="B50" s="270"/>
      <c r="C50" s="270"/>
      <c r="D50" s="271"/>
      <c r="E50" s="271"/>
      <c r="F50" s="270"/>
    </row>
    <row r="51" spans="1:6" ht="15.75" customHeight="1">
      <c r="A51" s="270"/>
      <c r="B51" s="270"/>
      <c r="C51" s="270"/>
      <c r="D51" s="275" t="b">
        <f t="shared" ref="D51:D59" si="0">ISBLANK(C29)</f>
        <v>1</v>
      </c>
      <c r="E51" s="276" t="b">
        <f t="shared" ref="E51:E59" si="1">ISNUMBER(C29)</f>
        <v>0</v>
      </c>
      <c r="F51" s="277" t="b">
        <f>AND(NOT(D51),NOT(E51))</f>
        <v>0</v>
      </c>
    </row>
    <row r="52" spans="1:6" ht="15.75" customHeight="1">
      <c r="A52" s="270"/>
      <c r="B52" s="270"/>
      <c r="C52" s="270"/>
      <c r="D52" s="278" t="b">
        <f t="shared" si="0"/>
        <v>1</v>
      </c>
      <c r="E52" s="279" t="b">
        <f t="shared" si="1"/>
        <v>0</v>
      </c>
      <c r="F52" s="280" t="b">
        <f t="shared" ref="F52:F59" si="2">AND(NOT(D52),NOT(E52))</f>
        <v>0</v>
      </c>
    </row>
    <row r="53" spans="1:6" ht="15.75" customHeight="1">
      <c r="A53" s="270"/>
      <c r="B53" s="270"/>
      <c r="C53" s="270"/>
      <c r="D53" s="278" t="b">
        <f t="shared" si="0"/>
        <v>1</v>
      </c>
      <c r="E53" s="279" t="b">
        <f t="shared" si="1"/>
        <v>0</v>
      </c>
      <c r="F53" s="280" t="b">
        <f t="shared" si="2"/>
        <v>0</v>
      </c>
    </row>
    <row r="54" spans="1:6" ht="15.75" customHeight="1">
      <c r="A54" s="270"/>
      <c r="B54" s="270"/>
      <c r="C54" s="270"/>
      <c r="D54" s="278" t="b">
        <f t="shared" si="0"/>
        <v>1</v>
      </c>
      <c r="E54" s="279" t="b">
        <f t="shared" si="1"/>
        <v>0</v>
      </c>
      <c r="F54" s="280" t="b">
        <f t="shared" si="2"/>
        <v>0</v>
      </c>
    </row>
    <row r="55" spans="1:6" ht="15.75" customHeight="1">
      <c r="A55" s="270"/>
      <c r="B55" s="270"/>
      <c r="C55" s="270"/>
      <c r="D55" s="278" t="b">
        <f t="shared" si="0"/>
        <v>1</v>
      </c>
      <c r="E55" s="279" t="b">
        <f t="shared" si="1"/>
        <v>0</v>
      </c>
      <c r="F55" s="280" t="b">
        <f t="shared" si="2"/>
        <v>0</v>
      </c>
    </row>
    <row r="56" spans="1:6" ht="15.75" customHeight="1">
      <c r="A56" s="270"/>
      <c r="B56" s="270"/>
      <c r="C56" s="270"/>
      <c r="D56" s="278" t="b">
        <f t="shared" si="0"/>
        <v>1</v>
      </c>
      <c r="E56" s="279" t="b">
        <f t="shared" si="1"/>
        <v>0</v>
      </c>
      <c r="F56" s="280" t="b">
        <f t="shared" si="2"/>
        <v>0</v>
      </c>
    </row>
    <row r="57" spans="1:6" ht="15.75" customHeight="1">
      <c r="A57" s="270"/>
      <c r="B57" s="270"/>
      <c r="C57" s="270"/>
      <c r="D57" s="278" t="b">
        <f t="shared" si="0"/>
        <v>1</v>
      </c>
      <c r="E57" s="279" t="b">
        <f t="shared" si="1"/>
        <v>0</v>
      </c>
      <c r="F57" s="280" t="b">
        <f t="shared" si="2"/>
        <v>0</v>
      </c>
    </row>
    <row r="58" spans="1:6" ht="15.75" customHeight="1">
      <c r="A58" s="270"/>
      <c r="B58" s="270"/>
      <c r="C58" s="270"/>
      <c r="D58" s="278" t="b">
        <f t="shared" si="0"/>
        <v>1</v>
      </c>
      <c r="E58" s="279" t="b">
        <f t="shared" si="1"/>
        <v>0</v>
      </c>
      <c r="F58" s="280" t="b">
        <f t="shared" si="2"/>
        <v>0</v>
      </c>
    </row>
    <row r="59" spans="1:6" ht="15.75" customHeight="1">
      <c r="A59" s="270"/>
      <c r="B59" s="270"/>
      <c r="C59" s="270"/>
      <c r="D59" s="278" t="b">
        <f t="shared" si="0"/>
        <v>1</v>
      </c>
      <c r="E59" s="279" t="b">
        <f t="shared" si="1"/>
        <v>0</v>
      </c>
      <c r="F59" s="280" t="b">
        <f t="shared" si="2"/>
        <v>0</v>
      </c>
    </row>
    <row r="60" spans="1:6" ht="15.75" customHeight="1" thickBot="1">
      <c r="A60" s="270"/>
      <c r="B60" s="270"/>
      <c r="C60" s="270"/>
      <c r="D60" s="281" t="b">
        <f>OR(D51:D59)</f>
        <v>1</v>
      </c>
      <c r="E60" s="282" t="b">
        <f>AND(E51:E59)</f>
        <v>0</v>
      </c>
      <c r="F60" s="283" t="b">
        <f>OR(F51:F59)</f>
        <v>0</v>
      </c>
    </row>
    <row r="61" spans="1:6" ht="15.75" customHeight="1">
      <c r="A61" s="270"/>
      <c r="B61" s="270"/>
      <c r="C61" s="270"/>
      <c r="D61" s="270"/>
      <c r="E61" s="270"/>
      <c r="F61" s="270"/>
    </row>
    <row r="62" spans="1:6" ht="15.75" customHeight="1">
      <c r="A62" s="270"/>
      <c r="B62" s="270"/>
      <c r="C62" s="270"/>
      <c r="D62" s="270"/>
      <c r="E62" s="270"/>
      <c r="F62" s="270"/>
    </row>
    <row r="63" spans="1:6" ht="15.75" customHeight="1">
      <c r="B63" s="270"/>
      <c r="C63" s="270"/>
      <c r="D63" s="270"/>
      <c r="E63" s="270"/>
      <c r="F63" s="270"/>
    </row>
    <row r="64" spans="1:6" ht="15.75" customHeight="1">
      <c r="B64" s="270"/>
      <c r="C64" s="270"/>
      <c r="D64" s="270"/>
      <c r="E64" s="270"/>
      <c r="F64" s="270"/>
    </row>
    <row r="65" spans="2:6" ht="15.75" customHeight="1">
      <c r="B65" s="270"/>
      <c r="C65" s="270"/>
      <c r="D65" s="270"/>
      <c r="E65" s="270"/>
      <c r="F65" s="270"/>
    </row>
    <row r="66" spans="2:6" ht="15.75" customHeight="1">
      <c r="B66" s="270"/>
      <c r="C66" s="270"/>
      <c r="D66" s="270"/>
      <c r="E66" s="270"/>
      <c r="F66" s="270"/>
    </row>
    <row r="67" spans="2:6" ht="15.75" customHeight="1">
      <c r="B67" s="270"/>
      <c r="C67" s="270"/>
      <c r="D67" s="270"/>
      <c r="E67" s="270"/>
      <c r="F67" s="270"/>
    </row>
    <row r="68" spans="2:6" ht="15.75" customHeight="1">
      <c r="B68" s="270"/>
      <c r="C68" s="270"/>
      <c r="D68" s="270"/>
      <c r="E68" s="270"/>
      <c r="F68" s="270"/>
    </row>
    <row r="69" spans="2:6" ht="15.75" customHeight="1">
      <c r="B69" s="270"/>
      <c r="C69" s="270"/>
      <c r="D69" s="270"/>
      <c r="E69" s="270"/>
      <c r="F69" s="270"/>
    </row>
    <row r="70" spans="2:6" ht="15.75" customHeight="1">
      <c r="B70" s="270"/>
      <c r="C70" s="270"/>
      <c r="D70" s="270"/>
      <c r="E70" s="270"/>
      <c r="F70" s="270"/>
    </row>
    <row r="71" spans="2:6" ht="15.75" customHeight="1">
      <c r="B71" s="270"/>
      <c r="C71" s="270"/>
      <c r="D71" s="270"/>
      <c r="E71" s="270"/>
      <c r="F71" s="270"/>
    </row>
    <row r="72" spans="2:6" ht="15.75" customHeight="1">
      <c r="B72" s="270"/>
      <c r="C72" s="270"/>
      <c r="D72" s="270"/>
      <c r="E72" s="270"/>
      <c r="F72" s="270"/>
    </row>
  </sheetData>
  <sheetProtection algorithmName="SHA-512" hashValue="rmqqXbfA1yjtQL7zc+3mWWgwLG3pHYtzCWXwNOhKt+3WiveuME6eBMNB0LgZr0vBqIaCEvXKCa+Jm48aMB4Lvg==" saltValue="3OCoe14M8PZcS8lhio2Y1w==" spinCount="100000" sheet="1" formatCells="0" formatColumns="0" formatRows="0"/>
  <protectedRanges>
    <protectedRange sqref="C1" name="Range1"/>
    <protectedRange sqref="A30:B37" name="Range2"/>
    <protectedRange sqref="C29:C37" name="Range3"/>
    <protectedRange sqref="H19:H20" name="Range4"/>
    <protectedRange sqref="K32:K37" name="Range5"/>
  </protectedRanges>
  <mergeCells count="19">
    <mergeCell ref="G37:J37"/>
    <mergeCell ref="A38:C40"/>
    <mergeCell ref="G32:J32"/>
    <mergeCell ref="G33:J33"/>
    <mergeCell ref="G34:J34"/>
    <mergeCell ref="G35:J35"/>
    <mergeCell ref="G36:J36"/>
    <mergeCell ref="E1:F1"/>
    <mergeCell ref="A5:D9"/>
    <mergeCell ref="A14:E27"/>
    <mergeCell ref="G8:H8"/>
    <mergeCell ref="G16:L18"/>
    <mergeCell ref="A13:E13"/>
    <mergeCell ref="H1:L7"/>
    <mergeCell ref="C1:D1"/>
    <mergeCell ref="A1:B4"/>
    <mergeCell ref="C2:D2"/>
    <mergeCell ref="E2:F2"/>
    <mergeCell ref="G22:L31"/>
  </mergeCells>
  <conditionalFormatting sqref="A38">
    <cfRule type="expression" dxfId="5" priority="1">
      <formula>F60</formula>
    </cfRule>
  </conditionalFormatting>
  <conditionalFormatting sqref="B11 A29:B29">
    <cfRule type="expression" dxfId="4" priority="4">
      <formula>OR($C$1="Your Name Here",$C$2="Current Year")</formula>
    </cfRule>
  </conditionalFormatting>
  <conditionalFormatting sqref="E1">
    <cfRule type="expression" dxfId="3" priority="2">
      <formula>OR(C1="Your Name Here",LEN(C1)&lt;10)</formula>
    </cfRule>
  </conditionalFormatting>
  <conditionalFormatting sqref="E2:F2">
    <cfRule type="expression" dxfId="2" priority="3">
      <formula>NOT($E$4)</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D56E-6173-4DF4-8993-68EBA7C3A7A5}">
  <dimension ref="A1:F31"/>
  <sheetViews>
    <sheetView workbookViewId="0">
      <selection activeCell="B1" sqref="B1:C1"/>
    </sheetView>
  </sheetViews>
  <sheetFormatPr defaultColWidth="8.625" defaultRowHeight="15.75"/>
  <cols>
    <col min="1" max="1" width="31.75" style="166" bestFit="1" customWidth="1"/>
    <col min="2" max="3" width="16.75" style="166" customWidth="1"/>
    <col min="4" max="4" width="34.25" style="166" bestFit="1" customWidth="1"/>
    <col min="5" max="5" width="29" style="166" bestFit="1" customWidth="1"/>
    <col min="6" max="6" width="19.375" style="166" bestFit="1" customWidth="1"/>
    <col min="7" max="7" width="19.875" style="166" bestFit="1" customWidth="1"/>
    <col min="8" max="16384" width="8.625" style="166"/>
  </cols>
  <sheetData>
    <row r="1" spans="1:6" ht="41.25" customHeight="1" thickBot="1">
      <c r="A1" s="165" t="s">
        <v>64</v>
      </c>
      <c r="B1" s="391" t="str">
        <f>IF(OR('Income and Projection'!C1="Your name Here", 'Income and Projection'!C2="Current Year"),"Enter your name and current year in the Income and Projection tab.",'Income and Projection'!C1)</f>
        <v>Enter your name and current year in the Income and Projection tab.</v>
      </c>
      <c r="C1" s="392"/>
      <c r="E1" s="393" t="s">
        <v>37</v>
      </c>
      <c r="F1" s="394"/>
    </row>
    <row r="2" spans="1:6" ht="16.5" thickBot="1">
      <c r="E2" s="167" t="s">
        <v>38</v>
      </c>
      <c r="F2" s="168" t="s">
        <v>39</v>
      </c>
    </row>
    <row r="3" spans="1:6">
      <c r="A3" s="395" t="s">
        <v>65</v>
      </c>
      <c r="B3" s="356"/>
      <c r="C3" s="356"/>
      <c r="D3" s="357"/>
      <c r="E3" s="169" t="s">
        <v>40</v>
      </c>
      <c r="F3" s="170" t="s">
        <v>41</v>
      </c>
    </row>
    <row r="4" spans="1:6">
      <c r="A4" s="358"/>
      <c r="B4" s="396"/>
      <c r="C4" s="396"/>
      <c r="D4" s="360"/>
      <c r="E4" s="171" t="s">
        <v>43</v>
      </c>
      <c r="F4" s="170" t="s">
        <v>44</v>
      </c>
    </row>
    <row r="5" spans="1:6">
      <c r="A5" s="358"/>
      <c r="B5" s="396"/>
      <c r="C5" s="396"/>
      <c r="D5" s="360"/>
      <c r="E5" s="172" t="s">
        <v>45</v>
      </c>
      <c r="F5" s="170" t="s">
        <v>46</v>
      </c>
    </row>
    <row r="6" spans="1:6" ht="16.5" thickBot="1">
      <c r="A6" s="358"/>
      <c r="B6" s="396"/>
      <c r="C6" s="396"/>
      <c r="D6" s="360"/>
      <c r="E6" s="173" t="s">
        <v>48</v>
      </c>
      <c r="F6" s="174" t="s">
        <v>49</v>
      </c>
    </row>
    <row r="7" spans="1:6" ht="16.5" thickTop="1">
      <c r="A7" s="358"/>
      <c r="B7" s="396"/>
      <c r="C7" s="396"/>
      <c r="D7" s="360"/>
      <c r="E7" s="175"/>
    </row>
    <row r="8" spans="1:6">
      <c r="A8" s="358"/>
      <c r="B8" s="396"/>
      <c r="C8" s="396"/>
      <c r="D8" s="360"/>
      <c r="E8" s="175"/>
    </row>
    <row r="9" spans="1:6">
      <c r="A9" s="358"/>
      <c r="B9" s="396"/>
      <c r="C9" s="396"/>
      <c r="D9" s="360"/>
      <c r="E9" s="175"/>
    </row>
    <row r="10" spans="1:6" ht="16.5" thickBot="1">
      <c r="A10" s="361"/>
      <c r="B10" s="362"/>
      <c r="C10" s="362"/>
      <c r="D10" s="363"/>
      <c r="E10" s="175"/>
    </row>
    <row r="11" spans="1:6" ht="16.5" thickBot="1"/>
    <row r="12" spans="1:6">
      <c r="A12" s="176" t="s">
        <v>66</v>
      </c>
      <c r="B12" s="177" t="str">
        <f>IF(OR(LEN(B1)&lt;5,'Income and Projection'!C1="Your name Here", 'Income and Projection'!C2="Current Year"),"Fix name and year!",MOD(MOD(CODE(MID(B1,1,1))*CODE(MID(B1,3,1))*CODE(MID(B1,5,1)),53),5)+'Income and Projection'!C2-5)</f>
        <v>Fix name and year!</v>
      </c>
    </row>
    <row r="13" spans="1:6">
      <c r="A13" s="178" t="s">
        <v>67</v>
      </c>
      <c r="B13" s="179" t="str">
        <f>IF(OR(LEN(B1)&lt;5,'Income and Projection'!C1="Your name Here", 'Income and Projection'!C2="Current Year"),"Fix name and year!",MOD(MOD(CODE(MID(B1,1,1))*CODE(MID(B1,3,1)),23),12)+1)</f>
        <v>Fix name and year!</v>
      </c>
    </row>
    <row r="14" spans="1:6" ht="16.5" thickBot="1">
      <c r="A14" s="180" t="s">
        <v>68</v>
      </c>
      <c r="B14" s="221"/>
    </row>
    <row r="15" spans="1:6" ht="16.5" thickBot="1">
      <c r="B15" s="22" t="str">
        <f>IF(ABS(B14)&gt;0.2,"Check your interest rate.","")</f>
        <v/>
      </c>
    </row>
    <row r="16" spans="1:6" ht="24" customHeight="1">
      <c r="A16" s="395" t="s">
        <v>69</v>
      </c>
      <c r="B16" s="356"/>
      <c r="C16" s="356"/>
      <c r="D16" s="357"/>
      <c r="E16" s="175"/>
    </row>
    <row r="17" spans="1:5" ht="24" customHeight="1">
      <c r="A17" s="358"/>
      <c r="B17" s="396"/>
      <c r="C17" s="396"/>
      <c r="D17" s="360"/>
      <c r="E17" s="175"/>
    </row>
    <row r="18" spans="1:5" ht="24" customHeight="1">
      <c r="A18" s="358"/>
      <c r="B18" s="396"/>
      <c r="C18" s="396"/>
      <c r="D18" s="360"/>
      <c r="E18" s="175"/>
    </row>
    <row r="19" spans="1:5" ht="24" customHeight="1">
      <c r="A19" s="358"/>
      <c r="B19" s="396"/>
      <c r="C19" s="396"/>
      <c r="D19" s="360"/>
      <c r="E19" s="175"/>
    </row>
    <row r="20" spans="1:5" ht="24" customHeight="1" thickBot="1">
      <c r="A20" s="361"/>
      <c r="B20" s="362"/>
      <c r="C20" s="362"/>
      <c r="D20" s="363"/>
    </row>
    <row r="21" spans="1:5" ht="66.75" customHeight="1" thickBot="1">
      <c r="A21" s="397" t="s">
        <v>70</v>
      </c>
      <c r="B21" s="398"/>
      <c r="C21" s="397" t="s">
        <v>71</v>
      </c>
      <c r="D21" s="398"/>
    </row>
    <row r="22" spans="1:5" ht="33" customHeight="1">
      <c r="A22" s="181" t="s">
        <v>72</v>
      </c>
      <c r="B22" s="385" t="str">
        <f>IF(OR('Income and Projection'!C1="Your name Here", 'Income and Projection'!C2="Current Year"),"Enter your name and current year on the Income and Projection tab",LEN('Income and Projection'!C1)*2+32714)</f>
        <v>Enter your name and current year on the Income and Projection tab</v>
      </c>
      <c r="C22" s="386"/>
      <c r="D22" s="387"/>
    </row>
    <row r="23" spans="1:5" ht="16.899999999999999" customHeight="1" thickBot="1">
      <c r="A23" s="182" t="s">
        <v>73</v>
      </c>
      <c r="B23" s="389" t="str">
        <f>IF(ISNUMBER(B14),ABS(B14),"Complete the interest rate entry above")</f>
        <v>Complete the interest rate entry above</v>
      </c>
      <c r="C23" s="390"/>
      <c r="D23" s="388"/>
    </row>
    <row r="24" spans="1:5">
      <c r="A24" s="382"/>
      <c r="B24" s="379"/>
      <c r="C24" s="72"/>
      <c r="D24" s="183" t="s">
        <v>74</v>
      </c>
    </row>
    <row r="25" spans="1:5" ht="31.5">
      <c r="A25" s="383"/>
      <c r="B25" s="380"/>
      <c r="C25" s="137"/>
      <c r="D25" s="184" t="s">
        <v>75</v>
      </c>
    </row>
    <row r="26" spans="1:5" ht="16.5" thickBot="1">
      <c r="A26" s="384"/>
      <c r="B26" s="381"/>
      <c r="C26" s="138"/>
      <c r="D26" s="185" t="s">
        <v>76</v>
      </c>
    </row>
    <row r="27" spans="1:5" ht="16.899999999999999" customHeight="1">
      <c r="A27" s="186" t="s">
        <v>77</v>
      </c>
      <c r="B27" s="373"/>
      <c r="C27" s="374"/>
      <c r="D27" s="375"/>
    </row>
    <row r="28" spans="1:5" ht="16.899999999999999" customHeight="1" thickBot="1">
      <c r="A28" s="187" t="s">
        <v>78</v>
      </c>
      <c r="B28" s="377"/>
      <c r="C28" s="378"/>
      <c r="D28" s="376"/>
    </row>
    <row r="29" spans="1:5" ht="31.5">
      <c r="A29" s="188" t="s">
        <v>79</v>
      </c>
      <c r="B29" s="26"/>
      <c r="C29" s="139"/>
      <c r="D29" s="189" t="s">
        <v>80</v>
      </c>
    </row>
    <row r="30" spans="1:5" ht="16.899999999999999" customHeight="1">
      <c r="A30" s="188" t="s">
        <v>81</v>
      </c>
      <c r="B30" s="26"/>
      <c r="C30" s="139"/>
      <c r="D30" s="190" t="s">
        <v>81</v>
      </c>
    </row>
    <row r="31" spans="1:5" ht="32.25" thickBot="1">
      <c r="A31" s="191" t="s">
        <v>82</v>
      </c>
      <c r="B31" s="140"/>
      <c r="C31" s="141"/>
      <c r="D31" s="192" t="s">
        <v>83</v>
      </c>
    </row>
  </sheetData>
  <sheetProtection algorithmName="SHA-512" hashValue="Q8GguoWoE/cK+7l0WbVrp4QL+SB4GXjT1MZf1Q/o5NcsnzJT6a4vPx0AOkkaZYEigVU0isYiO8FsnpIeTIdt9w==" saltValue="lIsoapOxxlm3SM11mqgXbA==" spinCount="100000" sheet="1" formatCells="0" formatColumns="0" formatRows="0" insertColumns="0" insertRows="0" insertHyperlinks="0" deleteColumns="0" deleteRows="0"/>
  <protectedRanges>
    <protectedRange sqref="B14" name="Range1"/>
    <protectedRange sqref="B22" name="Range2"/>
    <protectedRange sqref="B27:B31" name="Range3"/>
    <protectedRange sqref="C25:C26" name="Range4"/>
    <protectedRange sqref="C27:C31" name="Range5"/>
    <protectedRange sqref="B24" name="Range6"/>
  </protectedRanges>
  <mergeCells count="14">
    <mergeCell ref="B22:C22"/>
    <mergeCell ref="D22:D23"/>
    <mergeCell ref="B23:C23"/>
    <mergeCell ref="B1:C1"/>
    <mergeCell ref="E1:F1"/>
    <mergeCell ref="A3:D10"/>
    <mergeCell ref="A16:D20"/>
    <mergeCell ref="A21:B21"/>
    <mergeCell ref="C21:D21"/>
    <mergeCell ref="B27:C27"/>
    <mergeCell ref="D27:D28"/>
    <mergeCell ref="B28:C28"/>
    <mergeCell ref="B24:B26"/>
    <mergeCell ref="A24:A26"/>
  </mergeCells>
  <conditionalFormatting sqref="B15">
    <cfRule type="expression" dxfId="1" priority="1">
      <formula>B14&gt;0.2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F18A-1DBD-4392-AF3A-0060EDDBE753}">
  <dimension ref="A1:R66"/>
  <sheetViews>
    <sheetView workbookViewId="0">
      <pane ySplit="1" topLeftCell="A41" activePane="bottomLeft" state="frozen"/>
      <selection pane="bottomLeft" activeCell="P62" sqref="P62"/>
    </sheetView>
  </sheetViews>
  <sheetFormatPr defaultRowHeight="15.75"/>
  <cols>
    <col min="1" max="1" width="8.75" style="75"/>
  </cols>
  <sheetData>
    <row r="1" spans="1:14">
      <c r="A1" s="105"/>
      <c r="B1" s="106" t="s">
        <v>84</v>
      </c>
      <c r="C1" s="106" t="s">
        <v>85</v>
      </c>
      <c r="D1" s="106" t="s">
        <v>86</v>
      </c>
      <c r="E1" s="106" t="s">
        <v>87</v>
      </c>
      <c r="F1" s="106" t="s">
        <v>88</v>
      </c>
      <c r="G1" s="106" t="s">
        <v>89</v>
      </c>
      <c r="H1" s="106" t="s">
        <v>90</v>
      </c>
      <c r="I1" s="106" t="s">
        <v>91</v>
      </c>
      <c r="J1" s="106" t="s">
        <v>92</v>
      </c>
      <c r="K1" s="106" t="s">
        <v>93</v>
      </c>
      <c r="L1" s="106" t="s">
        <v>94</v>
      </c>
      <c r="M1" s="106" t="s">
        <v>95</v>
      </c>
    </row>
    <row r="2" spans="1:14">
      <c r="A2" s="106">
        <v>1971</v>
      </c>
      <c r="B2" s="107"/>
      <c r="C2" s="107"/>
      <c r="D2" s="107"/>
      <c r="E2" s="108">
        <v>7.31</v>
      </c>
      <c r="F2" s="108">
        <v>7.4249999999999998</v>
      </c>
      <c r="G2" s="108">
        <v>7.53</v>
      </c>
      <c r="H2" s="108">
        <v>7.6040000000000001</v>
      </c>
      <c r="I2" s="108">
        <v>7.6974999999999998</v>
      </c>
      <c r="J2" s="108">
        <v>7.6875</v>
      </c>
      <c r="K2" s="108">
        <v>7.6280000000000001</v>
      </c>
      <c r="L2" s="108">
        <v>7.55</v>
      </c>
      <c r="M2" s="108">
        <v>7.48</v>
      </c>
    </row>
    <row r="3" spans="1:14">
      <c r="A3" s="106">
        <v>1972</v>
      </c>
      <c r="B3" s="108">
        <v>7.4375</v>
      </c>
      <c r="C3" s="108">
        <v>7.3250000000000002</v>
      </c>
      <c r="D3" s="108">
        <v>7.298</v>
      </c>
      <c r="E3" s="108">
        <v>7.29</v>
      </c>
      <c r="F3" s="108">
        <v>7.3724999999999996</v>
      </c>
      <c r="G3" s="108">
        <v>7.3719999999999999</v>
      </c>
      <c r="H3" s="108">
        <v>7.3949999999999996</v>
      </c>
      <c r="I3" s="108">
        <v>7.4</v>
      </c>
      <c r="J3" s="108">
        <v>7.42</v>
      </c>
      <c r="K3" s="108">
        <v>7.42</v>
      </c>
      <c r="L3" s="108">
        <v>7.4275000000000002</v>
      </c>
      <c r="M3" s="108">
        <v>7.4420000000000002</v>
      </c>
      <c r="N3" s="74"/>
    </row>
    <row r="4" spans="1:14">
      <c r="A4" s="106">
        <v>1973</v>
      </c>
      <c r="B4" s="108">
        <v>7.4375</v>
      </c>
      <c r="C4" s="108">
        <v>7.44</v>
      </c>
      <c r="D4" s="108">
        <v>7.4580000000000002</v>
      </c>
      <c r="E4" s="108">
        <v>7.5425000000000004</v>
      </c>
      <c r="F4" s="108">
        <v>7.6524999999999999</v>
      </c>
      <c r="G4" s="108">
        <v>7.734</v>
      </c>
      <c r="H4" s="108">
        <v>8.0500000000000007</v>
      </c>
      <c r="I4" s="108">
        <v>8.4960000000000004</v>
      </c>
      <c r="J4" s="108">
        <v>8.8149999999999995</v>
      </c>
      <c r="K4" s="108">
        <v>8.77</v>
      </c>
      <c r="L4" s="108">
        <v>8.5820000000000007</v>
      </c>
      <c r="M4" s="108">
        <v>8.5374999999999996</v>
      </c>
      <c r="N4" s="74"/>
    </row>
    <row r="5" spans="1:14">
      <c r="A5" s="106">
        <v>1974</v>
      </c>
      <c r="B5" s="108">
        <v>8.5399999999999991</v>
      </c>
      <c r="C5" s="108">
        <v>8.4550000000000001</v>
      </c>
      <c r="D5" s="108">
        <v>8.4060000000000006</v>
      </c>
      <c r="E5" s="108">
        <v>8.5824999999999996</v>
      </c>
      <c r="F5" s="108">
        <v>8.9719999999999995</v>
      </c>
      <c r="G5" s="108">
        <v>9.0850000000000009</v>
      </c>
      <c r="H5" s="108">
        <v>9.2799999999999994</v>
      </c>
      <c r="I5" s="108">
        <v>9.5860000000000003</v>
      </c>
      <c r="J5" s="108">
        <v>9.9574999999999996</v>
      </c>
      <c r="K5" s="108">
        <v>9.9774999999999991</v>
      </c>
      <c r="L5" s="108">
        <v>9.7880000000000003</v>
      </c>
      <c r="M5" s="108">
        <v>9.6150000000000002</v>
      </c>
      <c r="N5" s="74"/>
    </row>
    <row r="6" spans="1:14">
      <c r="A6" s="106">
        <v>1975</v>
      </c>
      <c r="B6" s="108">
        <v>9.4320000000000004</v>
      </c>
      <c r="C6" s="108">
        <v>9.1050000000000004</v>
      </c>
      <c r="D6" s="108">
        <v>8.9024999999999999</v>
      </c>
      <c r="E6" s="108">
        <v>8.82</v>
      </c>
      <c r="F6" s="108">
        <v>8.9060000000000006</v>
      </c>
      <c r="G6" s="108">
        <v>8.8925000000000001</v>
      </c>
      <c r="H6" s="108">
        <v>8.89</v>
      </c>
      <c r="I6" s="108">
        <v>8.9420000000000002</v>
      </c>
      <c r="J6" s="108">
        <v>9.1300000000000008</v>
      </c>
      <c r="K6" s="108">
        <v>9.2240000000000002</v>
      </c>
      <c r="L6" s="108">
        <v>9.1449999999999996</v>
      </c>
      <c r="M6" s="108">
        <v>9.0975000000000001</v>
      </c>
      <c r="N6" s="74"/>
    </row>
    <row r="7" spans="1:14">
      <c r="A7" s="106">
        <v>1976</v>
      </c>
      <c r="B7" s="108">
        <v>9.016</v>
      </c>
      <c r="C7" s="108">
        <v>8.8125</v>
      </c>
      <c r="D7" s="108">
        <v>8.7550000000000008</v>
      </c>
      <c r="E7" s="108">
        <v>8.73</v>
      </c>
      <c r="F7" s="108">
        <v>8.7650000000000006</v>
      </c>
      <c r="G7" s="108">
        <v>8.8475000000000001</v>
      </c>
      <c r="H7" s="108">
        <v>8.9339999999999993</v>
      </c>
      <c r="I7" s="108">
        <v>9</v>
      </c>
      <c r="J7" s="108">
        <v>8.9774999999999991</v>
      </c>
      <c r="K7" s="108">
        <v>8.93</v>
      </c>
      <c r="L7" s="108">
        <v>8.8125</v>
      </c>
      <c r="M7" s="108">
        <v>8.7919999999999998</v>
      </c>
      <c r="N7" s="74"/>
    </row>
    <row r="8" spans="1:14">
      <c r="A8" s="106">
        <v>1977</v>
      </c>
      <c r="B8" s="108">
        <v>8.7225000000000001</v>
      </c>
      <c r="C8" s="108">
        <v>8.67</v>
      </c>
      <c r="D8" s="108">
        <v>8.6875</v>
      </c>
      <c r="E8" s="108">
        <v>8.7520000000000007</v>
      </c>
      <c r="F8" s="108">
        <v>8.8275000000000006</v>
      </c>
      <c r="G8" s="108">
        <v>8.8574999999999999</v>
      </c>
      <c r="H8" s="108">
        <v>8.9420000000000002</v>
      </c>
      <c r="I8" s="108">
        <v>8.94</v>
      </c>
      <c r="J8" s="108">
        <v>8.8960000000000008</v>
      </c>
      <c r="K8" s="108">
        <v>8.9224999999999994</v>
      </c>
      <c r="L8" s="108">
        <v>8.9224999999999994</v>
      </c>
      <c r="M8" s="108">
        <v>8.9600000000000009</v>
      </c>
    </row>
    <row r="9" spans="1:14">
      <c r="A9" s="106">
        <v>1978</v>
      </c>
      <c r="B9" s="108">
        <v>9.0150000000000006</v>
      </c>
      <c r="C9" s="108">
        <v>9.1449999999999996</v>
      </c>
      <c r="D9" s="108">
        <v>9.202</v>
      </c>
      <c r="E9" s="108">
        <v>9.3550000000000004</v>
      </c>
      <c r="F9" s="108">
        <v>9.5724999999999998</v>
      </c>
      <c r="G9" s="108">
        <v>9.7080000000000002</v>
      </c>
      <c r="H9" s="108">
        <v>9.74</v>
      </c>
      <c r="I9" s="108">
        <v>9.7850000000000001</v>
      </c>
      <c r="J9" s="108">
        <v>9.7560000000000002</v>
      </c>
      <c r="K9" s="108">
        <v>9.8574999999999999</v>
      </c>
      <c r="L9" s="108">
        <v>10.1075</v>
      </c>
      <c r="M9" s="108">
        <v>10.346</v>
      </c>
      <c r="N9" s="74"/>
    </row>
    <row r="10" spans="1:14">
      <c r="A10" s="106">
        <v>1979</v>
      </c>
      <c r="B10" s="108">
        <v>10.39</v>
      </c>
      <c r="C10" s="108">
        <v>10.407500000000001</v>
      </c>
      <c r="D10" s="108">
        <v>10.426</v>
      </c>
      <c r="E10" s="108">
        <v>10.4975</v>
      </c>
      <c r="F10" s="108">
        <v>10.69</v>
      </c>
      <c r="G10" s="108">
        <v>11.036</v>
      </c>
      <c r="H10" s="108">
        <v>11.092499999999999</v>
      </c>
      <c r="I10" s="108">
        <v>11.093999999999999</v>
      </c>
      <c r="J10" s="108">
        <v>11.3</v>
      </c>
      <c r="K10" s="108">
        <v>11.637499999999999</v>
      </c>
      <c r="L10" s="108">
        <v>12.83</v>
      </c>
      <c r="M10" s="108">
        <v>12.9</v>
      </c>
      <c r="N10" s="74"/>
    </row>
    <row r="11" spans="1:14">
      <c r="A11" s="106">
        <v>1980</v>
      </c>
      <c r="B11" s="108">
        <v>12.8775</v>
      </c>
      <c r="C11" s="108">
        <v>13.04</v>
      </c>
      <c r="D11" s="108">
        <v>15.282500000000001</v>
      </c>
      <c r="E11" s="108">
        <v>16.324999999999999</v>
      </c>
      <c r="F11" s="108">
        <v>14.262</v>
      </c>
      <c r="G11" s="108">
        <v>12.71</v>
      </c>
      <c r="H11" s="108">
        <v>12.192500000000001</v>
      </c>
      <c r="I11" s="108">
        <v>12.56</v>
      </c>
      <c r="J11" s="108">
        <v>13.1975</v>
      </c>
      <c r="K11" s="108">
        <v>13.792</v>
      </c>
      <c r="L11" s="108">
        <v>14.205</v>
      </c>
      <c r="M11" s="108">
        <v>14.79</v>
      </c>
      <c r="N11" s="74"/>
    </row>
    <row r="12" spans="1:14">
      <c r="A12" s="106">
        <v>1981</v>
      </c>
      <c r="B12" s="108">
        <v>14.904</v>
      </c>
      <c r="C12" s="108">
        <v>15.1325</v>
      </c>
      <c r="D12" s="108">
        <v>15.4</v>
      </c>
      <c r="E12" s="108">
        <v>15.58</v>
      </c>
      <c r="F12" s="108">
        <v>16.402000000000001</v>
      </c>
      <c r="G12" s="108">
        <v>16.695</v>
      </c>
      <c r="H12" s="108">
        <v>16.832000000000001</v>
      </c>
      <c r="I12" s="108">
        <v>17.285</v>
      </c>
      <c r="J12" s="108">
        <v>18.16</v>
      </c>
      <c r="K12" s="108">
        <v>18.454000000000001</v>
      </c>
      <c r="L12" s="108">
        <v>17.824999999999999</v>
      </c>
      <c r="M12" s="108">
        <v>16.946000000000002</v>
      </c>
      <c r="N12" s="74"/>
    </row>
    <row r="13" spans="1:14">
      <c r="A13" s="106">
        <v>1982</v>
      </c>
      <c r="B13" s="108">
        <v>17.484999999999999</v>
      </c>
      <c r="C13" s="108">
        <v>17.5975</v>
      </c>
      <c r="D13" s="108">
        <v>17.16</v>
      </c>
      <c r="E13" s="108">
        <v>16.891999999999999</v>
      </c>
      <c r="F13" s="108">
        <v>16.677499999999998</v>
      </c>
      <c r="G13" s="108">
        <v>16.697500000000002</v>
      </c>
      <c r="H13" s="108">
        <v>16.815999999999999</v>
      </c>
      <c r="I13" s="108">
        <v>16.27</v>
      </c>
      <c r="J13" s="108">
        <v>15.43</v>
      </c>
      <c r="K13" s="108">
        <v>14.608000000000001</v>
      </c>
      <c r="L13" s="108">
        <v>13.824999999999999</v>
      </c>
      <c r="M13" s="108">
        <v>13.624000000000001</v>
      </c>
      <c r="N13" s="74"/>
    </row>
    <row r="14" spans="1:14">
      <c r="A14" s="106">
        <v>1983</v>
      </c>
      <c r="B14" s="108">
        <v>13.2475</v>
      </c>
      <c r="C14" s="108">
        <v>13.0425</v>
      </c>
      <c r="D14" s="108">
        <v>12.8</v>
      </c>
      <c r="E14" s="108">
        <v>12.782</v>
      </c>
      <c r="F14" s="108">
        <v>12.6325</v>
      </c>
      <c r="G14" s="108">
        <v>12.87</v>
      </c>
      <c r="H14" s="108">
        <v>13.422000000000001</v>
      </c>
      <c r="I14" s="108">
        <v>13.81</v>
      </c>
      <c r="J14" s="108">
        <v>13.726000000000001</v>
      </c>
      <c r="K14" s="108">
        <v>13.535</v>
      </c>
      <c r="L14" s="108">
        <v>13.435</v>
      </c>
      <c r="M14" s="108">
        <v>13.42</v>
      </c>
      <c r="N14" s="74"/>
    </row>
    <row r="15" spans="1:14">
      <c r="A15" s="106">
        <v>1984</v>
      </c>
      <c r="B15" s="108">
        <v>13.3675</v>
      </c>
      <c r="C15" s="108">
        <v>13.2325</v>
      </c>
      <c r="D15" s="108">
        <v>13.385999999999999</v>
      </c>
      <c r="E15" s="108">
        <v>13.6525</v>
      </c>
      <c r="F15" s="108">
        <v>13.942500000000001</v>
      </c>
      <c r="G15" s="108">
        <v>14.416</v>
      </c>
      <c r="H15" s="108">
        <v>14.6675</v>
      </c>
      <c r="I15" s="108">
        <v>14.47</v>
      </c>
      <c r="J15" s="108">
        <v>14.35</v>
      </c>
      <c r="K15" s="108">
        <v>14.13</v>
      </c>
      <c r="L15" s="108">
        <v>13.638</v>
      </c>
      <c r="M15" s="108">
        <v>13.18</v>
      </c>
      <c r="N15" s="74"/>
    </row>
    <row r="16" spans="1:14">
      <c r="A16" s="106">
        <v>1985</v>
      </c>
      <c r="B16" s="108">
        <v>13.074999999999999</v>
      </c>
      <c r="C16" s="108">
        <v>12.92</v>
      </c>
      <c r="D16" s="108">
        <v>13.17</v>
      </c>
      <c r="E16" s="108">
        <v>13.195</v>
      </c>
      <c r="F16" s="108">
        <v>12.914</v>
      </c>
      <c r="G16" s="108">
        <v>12.215</v>
      </c>
      <c r="H16" s="108">
        <v>12.032500000000001</v>
      </c>
      <c r="I16" s="108">
        <v>12.186</v>
      </c>
      <c r="J16" s="108">
        <v>12.192500000000001</v>
      </c>
      <c r="K16" s="108">
        <v>12.135</v>
      </c>
      <c r="L16" s="108">
        <v>11.784000000000001</v>
      </c>
      <c r="M16" s="108">
        <v>11.26</v>
      </c>
      <c r="N16" s="74"/>
    </row>
    <row r="17" spans="1:14">
      <c r="A17" s="106">
        <v>1986</v>
      </c>
      <c r="B17" s="108">
        <v>10.885999999999999</v>
      </c>
      <c r="C17" s="108">
        <v>10.71</v>
      </c>
      <c r="D17" s="108">
        <v>10.08</v>
      </c>
      <c r="E17" s="108">
        <v>9.9375</v>
      </c>
      <c r="F17" s="108">
        <v>10.144</v>
      </c>
      <c r="G17" s="108">
        <v>10.682499999999999</v>
      </c>
      <c r="H17" s="108">
        <v>10.5075</v>
      </c>
      <c r="I17" s="108">
        <v>10.199999999999999</v>
      </c>
      <c r="J17" s="108">
        <v>10.0075</v>
      </c>
      <c r="K17" s="108">
        <v>9.9740000000000002</v>
      </c>
      <c r="L17" s="108">
        <v>9.6950000000000003</v>
      </c>
      <c r="M17" s="108">
        <v>9.31</v>
      </c>
      <c r="N17" s="74"/>
    </row>
    <row r="18" spans="1:14">
      <c r="A18" s="106">
        <v>1987</v>
      </c>
      <c r="B18" s="108">
        <v>9.2040000000000006</v>
      </c>
      <c r="C18" s="108">
        <v>9.0824999999999996</v>
      </c>
      <c r="D18" s="108">
        <v>9.0350000000000001</v>
      </c>
      <c r="E18" s="108">
        <v>9.8324999999999996</v>
      </c>
      <c r="F18" s="108">
        <v>10.596</v>
      </c>
      <c r="G18" s="108">
        <v>10.5375</v>
      </c>
      <c r="H18" s="108">
        <v>10.278</v>
      </c>
      <c r="I18" s="108">
        <v>10.33</v>
      </c>
      <c r="J18" s="108">
        <v>10.887499999999999</v>
      </c>
      <c r="K18" s="108">
        <v>11.26</v>
      </c>
      <c r="L18" s="108">
        <v>10.65</v>
      </c>
      <c r="M18" s="108">
        <v>10.64</v>
      </c>
      <c r="N18" s="74"/>
    </row>
    <row r="19" spans="1:14">
      <c r="A19" s="106">
        <v>1988</v>
      </c>
      <c r="B19" s="108">
        <v>10.3825</v>
      </c>
      <c r="C19" s="108">
        <v>9.8925000000000001</v>
      </c>
      <c r="D19" s="108">
        <v>9.93</v>
      </c>
      <c r="E19" s="108">
        <v>10.202</v>
      </c>
      <c r="F19" s="108">
        <v>10.455</v>
      </c>
      <c r="G19" s="108">
        <v>10.46</v>
      </c>
      <c r="H19" s="108">
        <v>10.432</v>
      </c>
      <c r="I19" s="108">
        <v>10.5975</v>
      </c>
      <c r="J19" s="108">
        <v>10.48</v>
      </c>
      <c r="K19" s="108">
        <v>10.3025</v>
      </c>
      <c r="L19" s="108">
        <v>10.265000000000001</v>
      </c>
      <c r="M19" s="108">
        <v>10.612</v>
      </c>
      <c r="N19" s="74"/>
    </row>
    <row r="20" spans="1:14">
      <c r="A20" s="106">
        <v>1989</v>
      </c>
      <c r="B20" s="108">
        <v>10.73</v>
      </c>
      <c r="C20" s="108">
        <v>10.645</v>
      </c>
      <c r="D20" s="108">
        <v>11.032</v>
      </c>
      <c r="E20" s="108">
        <v>11.05</v>
      </c>
      <c r="F20" s="108">
        <v>10.772500000000001</v>
      </c>
      <c r="G20" s="108">
        <v>10.196</v>
      </c>
      <c r="H20" s="108">
        <v>9.8825000000000003</v>
      </c>
      <c r="I20" s="108">
        <v>9.9849999999999994</v>
      </c>
      <c r="J20" s="108">
        <v>10.125999999999999</v>
      </c>
      <c r="K20" s="108">
        <v>9.9474999999999998</v>
      </c>
      <c r="L20" s="108">
        <v>9.7675000000000001</v>
      </c>
      <c r="M20" s="108">
        <v>9.7439999999999998</v>
      </c>
      <c r="N20" s="74"/>
    </row>
    <row r="21" spans="1:14">
      <c r="A21" s="106">
        <v>1990</v>
      </c>
      <c r="B21" s="108">
        <v>9.8949999999999996</v>
      </c>
      <c r="C21" s="108">
        <v>10.1975</v>
      </c>
      <c r="D21" s="108">
        <v>10.268000000000001</v>
      </c>
      <c r="E21" s="108">
        <v>10.37</v>
      </c>
      <c r="F21" s="108">
        <v>10.477499999999999</v>
      </c>
      <c r="G21" s="108">
        <v>10.164</v>
      </c>
      <c r="H21" s="108">
        <v>10.035</v>
      </c>
      <c r="I21" s="108">
        <v>10.1</v>
      </c>
      <c r="J21" s="108">
        <v>10.175000000000001</v>
      </c>
      <c r="K21" s="108">
        <v>10.1775</v>
      </c>
      <c r="L21" s="108">
        <v>10.013999999999999</v>
      </c>
      <c r="M21" s="108">
        <v>9.6724999999999994</v>
      </c>
      <c r="N21" s="74"/>
    </row>
    <row r="22" spans="1:14">
      <c r="A22" s="106">
        <v>1991</v>
      </c>
      <c r="B22" s="108">
        <v>9.6374999999999993</v>
      </c>
      <c r="C22" s="108">
        <v>9.3650000000000002</v>
      </c>
      <c r="D22" s="108">
        <v>9.5</v>
      </c>
      <c r="E22" s="108">
        <v>9.4924999999999997</v>
      </c>
      <c r="F22" s="108">
        <v>9.4719999999999995</v>
      </c>
      <c r="G22" s="108">
        <v>9.6150000000000002</v>
      </c>
      <c r="H22" s="108">
        <v>9.5749999999999993</v>
      </c>
      <c r="I22" s="108">
        <v>9.2439999999999998</v>
      </c>
      <c r="J22" s="108">
        <v>9.0075000000000003</v>
      </c>
      <c r="K22" s="108">
        <v>8.8550000000000004</v>
      </c>
      <c r="L22" s="108">
        <v>8.7119999999999997</v>
      </c>
      <c r="M22" s="108">
        <v>8.4975000000000005</v>
      </c>
      <c r="N22" s="74"/>
    </row>
    <row r="23" spans="1:14">
      <c r="A23" s="106">
        <v>1992</v>
      </c>
      <c r="B23" s="108">
        <v>8.4320000000000004</v>
      </c>
      <c r="C23" s="108">
        <v>8.7624999999999993</v>
      </c>
      <c r="D23" s="108">
        <v>8.9350000000000005</v>
      </c>
      <c r="E23" s="108">
        <v>8.8524999999999991</v>
      </c>
      <c r="F23" s="108">
        <v>8.6720000000000006</v>
      </c>
      <c r="G23" s="108">
        <v>8.51</v>
      </c>
      <c r="H23" s="108">
        <v>8.1280000000000001</v>
      </c>
      <c r="I23" s="108">
        <v>7.9749999999999996</v>
      </c>
      <c r="J23" s="108">
        <v>7.9225000000000003</v>
      </c>
      <c r="K23" s="108">
        <v>8.0879999999999992</v>
      </c>
      <c r="L23" s="108">
        <v>8.3049999999999997</v>
      </c>
      <c r="M23" s="108">
        <v>8.2059999999999995</v>
      </c>
      <c r="N23" s="74"/>
    </row>
    <row r="24" spans="1:14">
      <c r="A24" s="106">
        <v>1993</v>
      </c>
      <c r="B24" s="108">
        <v>7.9924999999999997</v>
      </c>
      <c r="C24" s="108">
        <v>7.6825000000000001</v>
      </c>
      <c r="D24" s="108">
        <v>7.4950000000000001</v>
      </c>
      <c r="E24" s="108">
        <v>7.4720000000000004</v>
      </c>
      <c r="F24" s="108">
        <v>7.4649999999999999</v>
      </c>
      <c r="G24" s="108">
        <v>7.4175000000000004</v>
      </c>
      <c r="H24" s="108">
        <v>7.2060000000000004</v>
      </c>
      <c r="I24" s="108">
        <v>7.1124999999999998</v>
      </c>
      <c r="J24" s="108">
        <v>6.915</v>
      </c>
      <c r="K24" s="108">
        <v>6.8339999999999996</v>
      </c>
      <c r="L24" s="108">
        <v>7.1550000000000002</v>
      </c>
      <c r="M24" s="108">
        <v>7.1719999999999997</v>
      </c>
      <c r="N24" s="74"/>
    </row>
    <row r="25" spans="1:14">
      <c r="A25" s="106">
        <v>1994</v>
      </c>
      <c r="B25" s="108">
        <v>7.06</v>
      </c>
      <c r="C25" s="108">
        <v>7.1524999999999999</v>
      </c>
      <c r="D25" s="108">
        <v>7.6749999999999998</v>
      </c>
      <c r="E25" s="108">
        <v>8.3160000000000007</v>
      </c>
      <c r="F25" s="108">
        <v>8.5975000000000001</v>
      </c>
      <c r="G25" s="108">
        <v>8.3975000000000009</v>
      </c>
      <c r="H25" s="108">
        <v>8.6140000000000008</v>
      </c>
      <c r="I25" s="108">
        <v>8.5124999999999993</v>
      </c>
      <c r="J25" s="108">
        <v>8.64</v>
      </c>
      <c r="K25" s="108">
        <v>8.9250000000000007</v>
      </c>
      <c r="L25" s="108">
        <v>9.17</v>
      </c>
      <c r="M25" s="108">
        <v>9.1980000000000004</v>
      </c>
      <c r="N25" s="74"/>
    </row>
    <row r="26" spans="1:14">
      <c r="A26" s="106">
        <v>1995</v>
      </c>
      <c r="B26" s="108">
        <v>9.1475000000000009</v>
      </c>
      <c r="C26" s="108">
        <v>8.8275000000000006</v>
      </c>
      <c r="D26" s="108">
        <v>8.4619999999999997</v>
      </c>
      <c r="E26" s="108">
        <v>8.32</v>
      </c>
      <c r="F26" s="108">
        <v>7.9550000000000001</v>
      </c>
      <c r="G26" s="108">
        <v>7.5659999999999998</v>
      </c>
      <c r="H26" s="108">
        <v>7.6074999999999999</v>
      </c>
      <c r="I26" s="108">
        <v>7.86</v>
      </c>
      <c r="J26" s="108">
        <v>7.6360000000000001</v>
      </c>
      <c r="K26" s="108">
        <v>7.4749999999999996</v>
      </c>
      <c r="L26" s="108">
        <v>7.3775000000000004</v>
      </c>
      <c r="M26" s="108">
        <v>7.2</v>
      </c>
      <c r="N26" s="74"/>
    </row>
    <row r="27" spans="1:14">
      <c r="A27" s="106">
        <v>1996</v>
      </c>
      <c r="B27" s="108">
        <v>7.03</v>
      </c>
      <c r="C27" s="108">
        <v>7.0750000000000002</v>
      </c>
      <c r="D27" s="108">
        <v>7.6239999999999997</v>
      </c>
      <c r="E27" s="108">
        <v>7.9249999999999998</v>
      </c>
      <c r="F27" s="108">
        <v>8.07</v>
      </c>
      <c r="G27" s="108">
        <v>8.32</v>
      </c>
      <c r="H27" s="108">
        <v>8.2449999999999992</v>
      </c>
      <c r="I27" s="108">
        <v>8.0020000000000007</v>
      </c>
      <c r="J27" s="108">
        <v>8.23</v>
      </c>
      <c r="K27" s="108">
        <v>7.915</v>
      </c>
      <c r="L27" s="108">
        <v>7.6180000000000003</v>
      </c>
      <c r="M27" s="108">
        <v>7.5975000000000001</v>
      </c>
      <c r="N27" s="74"/>
    </row>
    <row r="28" spans="1:14">
      <c r="A28" s="106">
        <v>1997</v>
      </c>
      <c r="B28" s="108">
        <v>7.8239999999999998</v>
      </c>
      <c r="C28" s="108">
        <v>7.65</v>
      </c>
      <c r="D28" s="108">
        <v>7.8975</v>
      </c>
      <c r="E28" s="108">
        <v>8.1425000000000001</v>
      </c>
      <c r="F28" s="108">
        <v>7.944</v>
      </c>
      <c r="G28" s="108">
        <v>7.69</v>
      </c>
      <c r="H28" s="108">
        <v>7.4974999999999996</v>
      </c>
      <c r="I28" s="108">
        <v>7.48</v>
      </c>
      <c r="J28" s="108">
        <v>7.43</v>
      </c>
      <c r="K28" s="108">
        <v>7.2939999999999996</v>
      </c>
      <c r="L28" s="108">
        <v>7.2050000000000001</v>
      </c>
      <c r="M28" s="108">
        <v>7.0949999999999998</v>
      </c>
      <c r="N28" s="74"/>
    </row>
    <row r="29" spans="1:14">
      <c r="A29" s="106">
        <v>1998</v>
      </c>
      <c r="B29" s="108">
        <v>6.9939999999999998</v>
      </c>
      <c r="C29" s="108">
        <v>7.0425000000000004</v>
      </c>
      <c r="D29" s="108">
        <v>7.1275000000000004</v>
      </c>
      <c r="E29" s="108">
        <v>7.14</v>
      </c>
      <c r="F29" s="108">
        <v>7.1440000000000001</v>
      </c>
      <c r="G29" s="108">
        <v>6.9974999999999996</v>
      </c>
      <c r="H29" s="108">
        <v>6.952</v>
      </c>
      <c r="I29" s="108">
        <v>6.9225000000000003</v>
      </c>
      <c r="J29" s="108">
        <v>6.7225000000000001</v>
      </c>
      <c r="K29" s="108">
        <v>6.71</v>
      </c>
      <c r="L29" s="108">
        <v>6.8650000000000002</v>
      </c>
      <c r="M29" s="108">
        <v>6.7380000000000004</v>
      </c>
      <c r="N29" s="74"/>
    </row>
    <row r="30" spans="1:14">
      <c r="A30" s="106">
        <v>1999</v>
      </c>
      <c r="B30" s="108">
        <v>6.7850000000000001</v>
      </c>
      <c r="C30" s="108">
        <v>6.8075000000000001</v>
      </c>
      <c r="D30" s="108">
        <v>7.04</v>
      </c>
      <c r="E30" s="108">
        <v>6.9160000000000004</v>
      </c>
      <c r="F30" s="108">
        <v>7.1449999999999996</v>
      </c>
      <c r="G30" s="108">
        <v>7.55</v>
      </c>
      <c r="H30" s="108">
        <v>7.6319999999999997</v>
      </c>
      <c r="I30" s="108">
        <v>7.9424999999999999</v>
      </c>
      <c r="J30" s="108">
        <v>7.8224999999999998</v>
      </c>
      <c r="K30" s="108">
        <v>7.8520000000000003</v>
      </c>
      <c r="L30" s="108">
        <v>7.7374999999999998</v>
      </c>
      <c r="M30" s="108">
        <v>7.9119999999999999</v>
      </c>
      <c r="N30" s="74"/>
    </row>
    <row r="31" spans="1:14">
      <c r="A31" s="106">
        <v>2000</v>
      </c>
      <c r="B31" s="108">
        <v>8.2100000000000009</v>
      </c>
      <c r="C31" s="108">
        <v>8.3249999999999993</v>
      </c>
      <c r="D31" s="108">
        <v>8.24</v>
      </c>
      <c r="E31" s="108">
        <v>8.1524999999999999</v>
      </c>
      <c r="F31" s="108">
        <v>8.5150000000000006</v>
      </c>
      <c r="G31" s="108">
        <v>8.2880000000000003</v>
      </c>
      <c r="H31" s="108">
        <v>8.1475000000000009</v>
      </c>
      <c r="I31" s="108">
        <v>8.0274999999999999</v>
      </c>
      <c r="J31" s="108">
        <v>7.9119999999999999</v>
      </c>
      <c r="K31" s="108">
        <v>7.7949999999999999</v>
      </c>
      <c r="L31" s="108">
        <v>7.7450000000000001</v>
      </c>
      <c r="M31" s="108">
        <v>7.3819999999999997</v>
      </c>
      <c r="N31" s="74"/>
    </row>
    <row r="32" spans="1:14">
      <c r="A32" s="106">
        <v>2001</v>
      </c>
      <c r="B32" s="108">
        <v>7.0324999999999998</v>
      </c>
      <c r="C32" s="108">
        <v>7.05</v>
      </c>
      <c r="D32" s="108">
        <v>6.952</v>
      </c>
      <c r="E32" s="108">
        <v>7.0774999999999997</v>
      </c>
      <c r="F32" s="108">
        <v>7.1449999999999996</v>
      </c>
      <c r="G32" s="108">
        <v>7.16</v>
      </c>
      <c r="H32" s="108">
        <v>7.1275000000000004</v>
      </c>
      <c r="I32" s="108">
        <v>6.95</v>
      </c>
      <c r="J32" s="108">
        <v>6.8174999999999999</v>
      </c>
      <c r="K32" s="108">
        <v>6.6174999999999997</v>
      </c>
      <c r="L32" s="108">
        <v>6.6580000000000004</v>
      </c>
      <c r="M32" s="108">
        <v>7.0650000000000004</v>
      </c>
      <c r="N32" s="74"/>
    </row>
    <row r="33" spans="1:18">
      <c r="A33" s="106">
        <v>2002</v>
      </c>
      <c r="B33" s="108">
        <v>6.9974999999999996</v>
      </c>
      <c r="C33" s="108">
        <v>6.8925000000000001</v>
      </c>
      <c r="D33" s="108">
        <v>7.0140000000000002</v>
      </c>
      <c r="E33" s="108">
        <v>6.9850000000000003</v>
      </c>
      <c r="F33" s="108">
        <v>6.806</v>
      </c>
      <c r="G33" s="108">
        <v>6.65</v>
      </c>
      <c r="H33" s="108">
        <v>6.4850000000000003</v>
      </c>
      <c r="I33" s="108">
        <v>6.29</v>
      </c>
      <c r="J33" s="108">
        <v>6.0925000000000002</v>
      </c>
      <c r="K33" s="108">
        <v>6.1124999999999998</v>
      </c>
      <c r="L33" s="108">
        <v>6.0679999999999996</v>
      </c>
      <c r="M33" s="108">
        <v>6.0475000000000003</v>
      </c>
      <c r="N33" s="74"/>
    </row>
    <row r="34" spans="1:18">
      <c r="A34" s="106">
        <v>2003</v>
      </c>
      <c r="B34" s="108">
        <v>5.9160000000000004</v>
      </c>
      <c r="C34" s="108">
        <v>5.8425000000000002</v>
      </c>
      <c r="D34" s="108">
        <v>5.7450000000000001</v>
      </c>
      <c r="E34" s="108">
        <v>5.8125</v>
      </c>
      <c r="F34" s="108">
        <v>5.484</v>
      </c>
      <c r="G34" s="108">
        <v>5.23</v>
      </c>
      <c r="H34" s="108">
        <v>5.6325000000000003</v>
      </c>
      <c r="I34" s="108">
        <v>6.2640000000000002</v>
      </c>
      <c r="J34" s="108">
        <v>6.1475</v>
      </c>
      <c r="K34" s="108">
        <v>5.952</v>
      </c>
      <c r="L34" s="108">
        <v>5.9325000000000001</v>
      </c>
      <c r="M34" s="108">
        <v>5.8760000000000003</v>
      </c>
      <c r="N34" s="74"/>
    </row>
    <row r="35" spans="1:18">
      <c r="A35" s="106">
        <v>2004</v>
      </c>
      <c r="B35" s="108">
        <v>5.7125000000000004</v>
      </c>
      <c r="C35" s="108">
        <v>5.6349999999999998</v>
      </c>
      <c r="D35" s="108">
        <v>5.4450000000000003</v>
      </c>
      <c r="E35" s="108">
        <v>5.83</v>
      </c>
      <c r="F35" s="108">
        <v>6.27</v>
      </c>
      <c r="G35" s="108">
        <v>6.2874999999999996</v>
      </c>
      <c r="H35" s="108">
        <v>6.056</v>
      </c>
      <c r="I35" s="108">
        <v>5.8674999999999997</v>
      </c>
      <c r="J35" s="108">
        <v>5.7539999999999996</v>
      </c>
      <c r="K35" s="108">
        <v>5.7225000000000001</v>
      </c>
      <c r="L35" s="108">
        <v>5.73</v>
      </c>
      <c r="M35" s="108">
        <v>5.7519999999999998</v>
      </c>
      <c r="N35" s="74"/>
    </row>
    <row r="36" spans="1:18">
      <c r="A36" s="106">
        <v>2005</v>
      </c>
      <c r="B36" s="108">
        <v>5.71</v>
      </c>
      <c r="C36" s="108">
        <v>5.6275000000000004</v>
      </c>
      <c r="D36" s="108">
        <v>5.9279999999999999</v>
      </c>
      <c r="E36" s="108">
        <v>5.8550000000000004</v>
      </c>
      <c r="F36" s="108">
        <v>5.72</v>
      </c>
      <c r="G36" s="108">
        <v>5.5819999999999999</v>
      </c>
      <c r="H36" s="108">
        <v>5.6950000000000003</v>
      </c>
      <c r="I36" s="108">
        <v>5.82</v>
      </c>
      <c r="J36" s="108">
        <v>5.774</v>
      </c>
      <c r="K36" s="108">
        <v>6.0650000000000004</v>
      </c>
      <c r="L36" s="108">
        <v>6.33</v>
      </c>
      <c r="M36" s="108">
        <v>6.2720000000000002</v>
      </c>
      <c r="N36" s="74"/>
    </row>
    <row r="37" spans="1:18">
      <c r="A37" s="106">
        <v>2006</v>
      </c>
      <c r="B37" s="108">
        <v>6.1449999999999996</v>
      </c>
      <c r="C37" s="108">
        <v>6.2525000000000004</v>
      </c>
      <c r="D37" s="108">
        <v>6.3239999999999998</v>
      </c>
      <c r="E37" s="108">
        <v>6.5075000000000003</v>
      </c>
      <c r="F37" s="108">
        <v>6.5975000000000001</v>
      </c>
      <c r="G37" s="108">
        <v>6.6820000000000004</v>
      </c>
      <c r="H37" s="108">
        <v>6.7625000000000002</v>
      </c>
      <c r="I37" s="108">
        <v>6.524</v>
      </c>
      <c r="J37" s="108">
        <v>6.4024999999999999</v>
      </c>
      <c r="K37" s="108">
        <v>6.3574999999999999</v>
      </c>
      <c r="L37" s="108">
        <v>6.24</v>
      </c>
      <c r="M37" s="108">
        <v>6.1349999999999998</v>
      </c>
      <c r="N37" s="74"/>
    </row>
    <row r="38" spans="1:18">
      <c r="A38" s="106">
        <v>2007</v>
      </c>
      <c r="B38" s="108">
        <v>6.2175000000000002</v>
      </c>
      <c r="C38" s="108">
        <v>6.2850000000000001</v>
      </c>
      <c r="D38" s="108">
        <v>6.1559999999999997</v>
      </c>
      <c r="E38" s="108">
        <v>6.18</v>
      </c>
      <c r="F38" s="108">
        <v>6.2619999999999996</v>
      </c>
      <c r="G38" s="108">
        <v>6.6574999999999998</v>
      </c>
      <c r="H38" s="108">
        <v>6.6950000000000003</v>
      </c>
      <c r="I38" s="108">
        <v>6.5720000000000001</v>
      </c>
      <c r="J38" s="108">
        <v>6.3825000000000003</v>
      </c>
      <c r="K38" s="108">
        <v>6.375</v>
      </c>
      <c r="L38" s="108">
        <v>6.2080000000000002</v>
      </c>
      <c r="M38" s="108">
        <v>6.0949999999999998</v>
      </c>
      <c r="N38" s="74"/>
    </row>
    <row r="39" spans="1:18">
      <c r="A39" s="106">
        <v>2008</v>
      </c>
      <c r="B39" s="108">
        <v>5.758</v>
      </c>
      <c r="C39" s="108">
        <v>5.9175000000000004</v>
      </c>
      <c r="D39" s="108">
        <v>5.97</v>
      </c>
      <c r="E39" s="108">
        <v>5.9175000000000004</v>
      </c>
      <c r="F39" s="108">
        <v>6.0359999999999996</v>
      </c>
      <c r="G39" s="108">
        <v>6.32</v>
      </c>
      <c r="H39" s="108">
        <v>6.4260000000000002</v>
      </c>
      <c r="I39" s="108">
        <v>6.4775</v>
      </c>
      <c r="J39" s="108">
        <v>6.0374999999999996</v>
      </c>
      <c r="K39" s="108">
        <v>6.2</v>
      </c>
      <c r="L39" s="108">
        <v>6.0875000000000004</v>
      </c>
      <c r="M39" s="108">
        <v>5.2859999999999996</v>
      </c>
      <c r="N39" s="74"/>
    </row>
    <row r="40" spans="1:18">
      <c r="A40" s="106">
        <v>2009</v>
      </c>
      <c r="B40" s="108">
        <v>5.0475000000000003</v>
      </c>
      <c r="C40" s="108">
        <v>5.13</v>
      </c>
      <c r="D40" s="108">
        <v>5.0025000000000004</v>
      </c>
      <c r="E40" s="108">
        <v>4.8099999999999996</v>
      </c>
      <c r="F40" s="108">
        <v>4.8574999999999999</v>
      </c>
      <c r="G40" s="108">
        <v>5.42</v>
      </c>
      <c r="H40" s="108">
        <v>5.2220000000000004</v>
      </c>
      <c r="I40" s="108">
        <v>5.1924999999999999</v>
      </c>
      <c r="J40" s="108">
        <v>5.0575000000000001</v>
      </c>
      <c r="K40" s="108">
        <v>4.952</v>
      </c>
      <c r="L40" s="108">
        <v>4.875</v>
      </c>
      <c r="M40" s="108">
        <v>4.93</v>
      </c>
      <c r="N40" s="74"/>
    </row>
    <row r="41" spans="1:18">
      <c r="A41" s="264">
        <v>2010</v>
      </c>
      <c r="B41" s="108">
        <v>5.03</v>
      </c>
      <c r="C41" s="108">
        <v>4.99</v>
      </c>
      <c r="D41" s="108">
        <v>4.9675000000000002</v>
      </c>
      <c r="E41" s="108">
        <v>5.0979999999999999</v>
      </c>
      <c r="F41" s="108">
        <v>4.8875000000000002</v>
      </c>
      <c r="G41" s="108">
        <v>4.7374999999999998</v>
      </c>
      <c r="H41" s="108">
        <v>4.5640000000000001</v>
      </c>
      <c r="I41" s="108">
        <v>4.4275000000000002</v>
      </c>
      <c r="J41" s="108">
        <v>4.3460000000000001</v>
      </c>
      <c r="K41" s="108">
        <v>4.2249999999999996</v>
      </c>
      <c r="L41" s="108">
        <v>4.3</v>
      </c>
      <c r="M41" s="108">
        <v>4.7140000000000004</v>
      </c>
      <c r="N41" s="265"/>
      <c r="O41" s="263"/>
      <c r="P41" s="263"/>
      <c r="Q41" s="263"/>
      <c r="R41" s="263"/>
    </row>
    <row r="42" spans="1:18">
      <c r="A42" s="264">
        <v>2011</v>
      </c>
      <c r="B42" s="108">
        <v>4.7549999999999999</v>
      </c>
      <c r="C42" s="108">
        <v>4.9524999999999997</v>
      </c>
      <c r="D42" s="108">
        <v>4.8360000000000003</v>
      </c>
      <c r="E42" s="108">
        <v>4.84</v>
      </c>
      <c r="F42" s="108">
        <v>4.6375000000000002</v>
      </c>
      <c r="G42" s="108">
        <v>4.51</v>
      </c>
      <c r="H42" s="108">
        <v>4.5449999999999999</v>
      </c>
      <c r="I42" s="108">
        <v>4.2699999999999996</v>
      </c>
      <c r="J42" s="108">
        <v>4.1059999999999999</v>
      </c>
      <c r="K42" s="108">
        <v>4.0674999999999999</v>
      </c>
      <c r="L42" s="108">
        <v>3.9925000000000002</v>
      </c>
      <c r="M42" s="108">
        <v>3.9580000000000002</v>
      </c>
      <c r="N42" s="265"/>
      <c r="O42" s="263"/>
      <c r="P42" s="263"/>
      <c r="Q42" s="263"/>
      <c r="R42" s="263"/>
    </row>
    <row r="43" spans="1:18">
      <c r="A43" s="264">
        <v>2012</v>
      </c>
      <c r="B43" s="108">
        <v>3.915</v>
      </c>
      <c r="C43" s="108">
        <v>3.89</v>
      </c>
      <c r="D43" s="108">
        <v>3.9540000000000002</v>
      </c>
      <c r="E43" s="108">
        <v>3.91</v>
      </c>
      <c r="F43" s="108">
        <v>3.798</v>
      </c>
      <c r="G43" s="108">
        <v>3.6749999999999998</v>
      </c>
      <c r="H43" s="108">
        <v>3.55</v>
      </c>
      <c r="I43" s="108">
        <v>3.6019999999999999</v>
      </c>
      <c r="J43" s="108">
        <v>3.4975000000000001</v>
      </c>
      <c r="K43" s="108">
        <v>3.3824999999999998</v>
      </c>
      <c r="L43" s="108">
        <v>3.3519999999999999</v>
      </c>
      <c r="M43" s="108">
        <v>3.3450000000000002</v>
      </c>
      <c r="N43" s="265"/>
      <c r="O43" s="263"/>
      <c r="P43" s="263"/>
      <c r="Q43" s="263"/>
      <c r="R43" s="263"/>
    </row>
    <row r="44" spans="1:18">
      <c r="A44" s="266">
        <v>2013</v>
      </c>
      <c r="B44" s="108">
        <v>3.4140000000000001</v>
      </c>
      <c r="C44" s="108">
        <v>3.5325000000000002</v>
      </c>
      <c r="D44" s="108">
        <v>3.5649999999999999</v>
      </c>
      <c r="E44" s="108">
        <v>3.4449999999999998</v>
      </c>
      <c r="F44" s="108">
        <v>3.536</v>
      </c>
      <c r="G44" s="108">
        <v>4.07</v>
      </c>
      <c r="H44" s="108">
        <v>4.37</v>
      </c>
      <c r="I44" s="108">
        <v>4.4560000000000004</v>
      </c>
      <c r="J44" s="108">
        <v>4.49</v>
      </c>
      <c r="K44" s="108">
        <v>4.1920000000000002</v>
      </c>
      <c r="L44" s="108">
        <v>4.2549999999999999</v>
      </c>
      <c r="M44" s="108">
        <v>4.4574999999999996</v>
      </c>
      <c r="N44" s="265"/>
      <c r="O44" s="263"/>
      <c r="P44" s="263"/>
      <c r="Q44" s="263"/>
      <c r="R44" s="263"/>
    </row>
    <row r="45" spans="1:18">
      <c r="A45" s="266">
        <v>2014</v>
      </c>
      <c r="B45" s="108">
        <v>4.4320000000000004</v>
      </c>
      <c r="C45" s="108">
        <v>4.3025000000000002</v>
      </c>
      <c r="D45" s="108">
        <v>4.3425000000000002</v>
      </c>
      <c r="E45" s="108">
        <v>4.3375000000000004</v>
      </c>
      <c r="F45" s="108">
        <v>4.1920000000000002</v>
      </c>
      <c r="G45" s="108">
        <v>4.1624999999999996</v>
      </c>
      <c r="H45" s="108">
        <v>4.13</v>
      </c>
      <c r="I45" s="108">
        <v>4.1150000000000002</v>
      </c>
      <c r="J45" s="108">
        <v>4.1624999999999996</v>
      </c>
      <c r="K45" s="108">
        <v>4.0359999999999996</v>
      </c>
      <c r="L45" s="108">
        <v>3.9975000000000001</v>
      </c>
      <c r="M45" s="108">
        <v>3.8639999999999999</v>
      </c>
      <c r="N45" s="265"/>
      <c r="O45" s="263"/>
      <c r="P45" s="263"/>
      <c r="Q45" s="263"/>
      <c r="R45" s="263"/>
    </row>
    <row r="46" spans="1:18">
      <c r="A46" s="266">
        <v>2015</v>
      </c>
      <c r="B46" s="108">
        <v>3.67</v>
      </c>
      <c r="C46" s="108">
        <v>3.71</v>
      </c>
      <c r="D46" s="108">
        <v>3.77</v>
      </c>
      <c r="E46" s="108">
        <v>3.6720000000000002</v>
      </c>
      <c r="F46" s="108">
        <v>3.84</v>
      </c>
      <c r="G46" s="108">
        <v>3.9824999999999999</v>
      </c>
      <c r="H46" s="108">
        <v>4.0460000000000003</v>
      </c>
      <c r="I46" s="108">
        <v>3.9049999999999998</v>
      </c>
      <c r="J46" s="108">
        <v>3.89</v>
      </c>
      <c r="K46" s="108">
        <v>3.7959999999999998</v>
      </c>
      <c r="L46" s="108">
        <v>3.9424999999999999</v>
      </c>
      <c r="M46" s="108">
        <v>3.964</v>
      </c>
      <c r="N46" s="265"/>
      <c r="O46" s="263"/>
      <c r="P46" s="263"/>
      <c r="Q46" s="263"/>
      <c r="R46" s="263"/>
    </row>
    <row r="47" spans="1:18">
      <c r="A47" s="266">
        <v>2016</v>
      </c>
      <c r="B47" s="108">
        <v>3.8725000000000001</v>
      </c>
      <c r="C47" s="108">
        <v>3.66</v>
      </c>
      <c r="D47" s="108">
        <v>3.694</v>
      </c>
      <c r="E47" s="108">
        <v>3.605</v>
      </c>
      <c r="F47" s="108">
        <v>3.6</v>
      </c>
      <c r="G47" s="108">
        <v>3.5680000000000001</v>
      </c>
      <c r="H47" s="108">
        <v>3.44</v>
      </c>
      <c r="I47" s="108">
        <v>3.4350000000000001</v>
      </c>
      <c r="J47" s="108">
        <v>3.46</v>
      </c>
      <c r="K47" s="108">
        <v>3.47</v>
      </c>
      <c r="L47" s="108">
        <v>3.77</v>
      </c>
      <c r="M47" s="108">
        <v>4.1980000000000004</v>
      </c>
      <c r="N47" s="265"/>
      <c r="O47" s="263"/>
      <c r="P47" s="263"/>
      <c r="Q47" s="263"/>
      <c r="R47" s="263"/>
    </row>
    <row r="48" spans="1:18">
      <c r="A48" s="266">
        <v>2017</v>
      </c>
      <c r="B48" s="108">
        <v>4.1500000000000004</v>
      </c>
      <c r="C48" s="108">
        <v>4.1675000000000004</v>
      </c>
      <c r="D48" s="108">
        <v>4.1959999999999997</v>
      </c>
      <c r="E48" s="108">
        <v>4.0449999999999999</v>
      </c>
      <c r="F48" s="108">
        <v>4.01</v>
      </c>
      <c r="G48" s="108">
        <v>3.9039999999999999</v>
      </c>
      <c r="H48" s="108">
        <v>3.9674999999999998</v>
      </c>
      <c r="I48" s="108">
        <v>3.88</v>
      </c>
      <c r="J48" s="108">
        <v>3.8050000000000002</v>
      </c>
      <c r="K48" s="108">
        <v>3.895</v>
      </c>
      <c r="L48" s="108">
        <v>3.9220000000000002</v>
      </c>
      <c r="M48" s="108">
        <v>3.95</v>
      </c>
      <c r="N48" s="265"/>
      <c r="O48" s="263"/>
      <c r="P48" s="263"/>
      <c r="Q48" s="263"/>
      <c r="R48" s="263"/>
    </row>
    <row r="49" spans="1:18">
      <c r="A49" s="266">
        <v>2018</v>
      </c>
      <c r="B49" s="108">
        <v>4.0324999999999998</v>
      </c>
      <c r="C49" s="108">
        <v>4.33</v>
      </c>
      <c r="D49" s="108">
        <v>4.444</v>
      </c>
      <c r="E49" s="108">
        <v>4.4675000000000002</v>
      </c>
      <c r="F49" s="108">
        <v>4.5860000000000003</v>
      </c>
      <c r="G49" s="108">
        <v>4.57</v>
      </c>
      <c r="H49" s="108">
        <v>4.5274999999999999</v>
      </c>
      <c r="I49" s="108">
        <v>4.55</v>
      </c>
      <c r="J49" s="108">
        <v>4.6275000000000004</v>
      </c>
      <c r="K49" s="108">
        <v>4.83</v>
      </c>
      <c r="L49" s="108">
        <v>4.8659999999999997</v>
      </c>
      <c r="M49" s="108">
        <v>4.6375000000000002</v>
      </c>
      <c r="N49" s="265"/>
      <c r="O49" s="263"/>
      <c r="P49" s="263"/>
      <c r="Q49" s="263"/>
      <c r="R49" s="263"/>
    </row>
    <row r="50" spans="1:18">
      <c r="A50" s="266">
        <v>2019</v>
      </c>
      <c r="B50" s="108">
        <v>4.4640000000000004</v>
      </c>
      <c r="C50" s="108">
        <v>4.37</v>
      </c>
      <c r="D50" s="108">
        <v>4.2649999999999997</v>
      </c>
      <c r="E50" s="108">
        <v>4.1425000000000001</v>
      </c>
      <c r="F50" s="108">
        <v>4.0720000000000001</v>
      </c>
      <c r="G50" s="108">
        <v>3.8025000000000002</v>
      </c>
      <c r="H50" s="108">
        <v>3.7650000000000001</v>
      </c>
      <c r="I50" s="108">
        <v>3.6160000000000001</v>
      </c>
      <c r="J50" s="108">
        <v>3.605</v>
      </c>
      <c r="K50" s="108">
        <v>3.6880000000000002</v>
      </c>
      <c r="L50" s="108">
        <v>3.6949999999999998</v>
      </c>
      <c r="M50" s="108">
        <v>3.72</v>
      </c>
      <c r="N50" s="265"/>
      <c r="O50" s="263"/>
      <c r="P50" s="263"/>
      <c r="Q50" s="263"/>
      <c r="R50" s="263"/>
    </row>
    <row r="51" spans="1:18">
      <c r="A51" s="266">
        <v>2020</v>
      </c>
      <c r="B51" s="108">
        <v>3.6240000000000001</v>
      </c>
      <c r="C51" s="108">
        <v>3.4649999999999999</v>
      </c>
      <c r="D51" s="108">
        <v>3.45</v>
      </c>
      <c r="E51" s="108">
        <v>3.306</v>
      </c>
      <c r="F51" s="108">
        <v>3.2324999999999999</v>
      </c>
      <c r="G51" s="108">
        <v>3.1625000000000001</v>
      </c>
      <c r="H51" s="108">
        <v>3.016</v>
      </c>
      <c r="I51" s="108">
        <v>2.9350000000000001</v>
      </c>
      <c r="J51" s="108">
        <v>2.89</v>
      </c>
      <c r="K51" s="108">
        <v>2.8340000000000001</v>
      </c>
      <c r="L51" s="108">
        <v>2.7650000000000001</v>
      </c>
      <c r="M51" s="108">
        <v>2.6840000000000002</v>
      </c>
      <c r="N51" s="265"/>
      <c r="O51" s="263"/>
      <c r="P51" s="263"/>
      <c r="Q51" s="263"/>
      <c r="R51" s="263"/>
    </row>
    <row r="52" spans="1:18">
      <c r="A52" s="266">
        <v>2021</v>
      </c>
      <c r="B52" s="108">
        <v>2.7349999999999999</v>
      </c>
      <c r="C52" s="108">
        <v>2.81</v>
      </c>
      <c r="D52" s="108">
        <v>3.0825</v>
      </c>
      <c r="E52" s="108">
        <v>3.06</v>
      </c>
      <c r="F52" s="108">
        <v>2.9624999999999999</v>
      </c>
      <c r="G52" s="108">
        <v>2.9750000000000001</v>
      </c>
      <c r="H52" s="108">
        <v>2.8679999999999999</v>
      </c>
      <c r="I52" s="108">
        <v>2.8424999999999998</v>
      </c>
      <c r="J52" s="108">
        <v>2.9</v>
      </c>
      <c r="K52" s="108">
        <v>3.0674999999999999</v>
      </c>
      <c r="L52" s="108">
        <v>3.0674999999999999</v>
      </c>
      <c r="M52" s="108">
        <v>3.0979999999999999</v>
      </c>
      <c r="N52" s="263"/>
      <c r="O52" s="263"/>
      <c r="P52" s="263"/>
      <c r="Q52" s="263"/>
      <c r="R52" s="263"/>
    </row>
    <row r="53" spans="1:18">
      <c r="A53" s="266">
        <v>2022</v>
      </c>
      <c r="B53" s="108">
        <v>3.4449999999999998</v>
      </c>
      <c r="C53" s="108">
        <v>3.7625000000000002</v>
      </c>
      <c r="D53" s="108">
        <v>4.1719999999999997</v>
      </c>
      <c r="E53" s="108">
        <v>4.9824999999999999</v>
      </c>
      <c r="F53" s="108">
        <v>5.23</v>
      </c>
      <c r="G53" s="108">
        <v>5.5220000000000002</v>
      </c>
      <c r="H53" s="108">
        <v>5.4124999999999996</v>
      </c>
      <c r="I53" s="108">
        <v>5.2225000000000001</v>
      </c>
      <c r="J53" s="108">
        <v>6.1120000000000001</v>
      </c>
      <c r="K53" s="108">
        <v>6.9</v>
      </c>
      <c r="L53" s="108">
        <v>6.8049999999999997</v>
      </c>
      <c r="M53" s="108">
        <v>6.3639999999999999</v>
      </c>
      <c r="N53" s="263"/>
      <c r="O53" s="263"/>
      <c r="P53" s="263"/>
      <c r="Q53" s="263"/>
      <c r="R53" s="263"/>
    </row>
    <row r="54" spans="1:18">
      <c r="A54" s="266">
        <v>2023</v>
      </c>
      <c r="B54" s="108">
        <v>6.2725</v>
      </c>
      <c r="C54" s="108">
        <v>6.2575000000000003</v>
      </c>
      <c r="D54" s="108">
        <v>6.5439999999999996</v>
      </c>
      <c r="E54" s="108">
        <v>6.3425000000000002</v>
      </c>
      <c r="F54" s="108">
        <v>6.4249999999999998</v>
      </c>
      <c r="G54" s="108">
        <v>6.7140000000000004</v>
      </c>
      <c r="H54" s="108">
        <v>6.84</v>
      </c>
      <c r="I54" s="108">
        <v>7.0720000000000001</v>
      </c>
      <c r="J54" s="108">
        <v>7.2</v>
      </c>
      <c r="K54" s="108">
        <v>7.62</v>
      </c>
      <c r="L54" s="108">
        <v>7.44</v>
      </c>
      <c r="M54" s="108">
        <v>6.82</v>
      </c>
      <c r="N54" s="263"/>
      <c r="O54" s="263"/>
      <c r="P54" s="263"/>
      <c r="Q54" s="263"/>
      <c r="R54" s="263"/>
    </row>
    <row r="55" spans="1:18">
      <c r="A55" s="266">
        <v>2024</v>
      </c>
      <c r="B55" s="108">
        <v>6.64</v>
      </c>
      <c r="C55" s="108">
        <v>6.78</v>
      </c>
      <c r="D55" s="108">
        <v>6.82</v>
      </c>
      <c r="E55" s="108">
        <v>6.99</v>
      </c>
      <c r="F55" s="108">
        <v>7.06</v>
      </c>
      <c r="G55" s="108">
        <v>6.92</v>
      </c>
      <c r="H55" s="108">
        <v>6.85</v>
      </c>
      <c r="I55" s="108">
        <v>6.5</v>
      </c>
      <c r="J55" s="108">
        <v>6.18</v>
      </c>
      <c r="K55" s="108">
        <v>6.43</v>
      </c>
      <c r="L55" s="108">
        <v>6.81</v>
      </c>
      <c r="M55" s="108">
        <v>6.72</v>
      </c>
      <c r="N55" s="263"/>
      <c r="O55" s="263"/>
      <c r="P55" s="263"/>
      <c r="Q55" s="263"/>
      <c r="R55" s="263"/>
    </row>
    <row r="56" spans="1:18">
      <c r="A56" s="266">
        <v>2025</v>
      </c>
      <c r="B56" s="108">
        <v>6.96</v>
      </c>
      <c r="C56" s="108">
        <v>6.84</v>
      </c>
      <c r="D56" s="108">
        <v>6.68</v>
      </c>
      <c r="E56" s="267">
        <v>6.73</v>
      </c>
      <c r="F56" s="108">
        <v>6.82</v>
      </c>
      <c r="G56" s="267">
        <v>6.82</v>
      </c>
      <c r="H56" s="267">
        <v>6.72</v>
      </c>
      <c r="I56" s="267">
        <v>6.59</v>
      </c>
      <c r="J56" s="267">
        <v>6.35</v>
      </c>
      <c r="K56" s="267">
        <v>6.25</v>
      </c>
      <c r="L56" s="267">
        <v>6.24</v>
      </c>
      <c r="M56" s="267">
        <v>6.19</v>
      </c>
      <c r="N56" s="263"/>
      <c r="O56" s="263"/>
      <c r="P56" s="263"/>
      <c r="Q56" s="263"/>
      <c r="R56" s="263"/>
    </row>
    <row r="57" spans="1:18">
      <c r="A57" s="263"/>
      <c r="B57" s="263"/>
      <c r="C57" s="263"/>
      <c r="D57" s="263"/>
      <c r="E57" s="263"/>
      <c r="F57" s="263"/>
      <c r="G57" s="263"/>
      <c r="H57" s="263"/>
      <c r="I57" s="263"/>
      <c r="J57" s="263"/>
      <c r="K57" s="263"/>
      <c r="L57" s="263"/>
      <c r="M57" s="263"/>
      <c r="N57" s="263"/>
      <c r="O57" s="263"/>
      <c r="P57" s="263"/>
      <c r="Q57" s="263"/>
      <c r="R57" s="263"/>
    </row>
    <row r="58" spans="1:18">
      <c r="A58" s="263"/>
      <c r="B58" s="263"/>
      <c r="C58" s="263"/>
      <c r="D58" s="263"/>
      <c r="E58" s="263"/>
      <c r="F58" s="263"/>
      <c r="G58" s="263"/>
      <c r="H58" s="263"/>
      <c r="I58" s="263"/>
      <c r="J58" s="263"/>
      <c r="K58" s="263"/>
      <c r="L58" s="263"/>
      <c r="M58" s="263"/>
      <c r="N58" s="263"/>
      <c r="O58" s="263"/>
      <c r="P58" s="263"/>
      <c r="Q58" s="263"/>
      <c r="R58" s="263"/>
    </row>
    <row r="59" spans="1:18">
      <c r="A59" s="263"/>
      <c r="B59" s="263"/>
      <c r="C59" s="263"/>
      <c r="D59" s="263"/>
      <c r="E59" s="263"/>
      <c r="F59" s="263"/>
      <c r="G59" s="263"/>
      <c r="H59" s="263"/>
      <c r="I59" s="263"/>
      <c r="J59" s="263"/>
      <c r="K59" s="263"/>
      <c r="L59" s="263"/>
      <c r="M59" s="263"/>
      <c r="N59" s="263"/>
      <c r="O59" s="263"/>
      <c r="P59" s="263"/>
      <c r="Q59" s="263"/>
      <c r="R59" s="263"/>
    </row>
    <row r="60" spans="1:18">
      <c r="A60" s="263"/>
      <c r="B60" s="263"/>
      <c r="C60" s="263"/>
      <c r="D60" s="263"/>
      <c r="E60" s="263"/>
      <c r="F60" s="263"/>
      <c r="G60" s="263"/>
      <c r="H60" s="263"/>
      <c r="I60" s="263"/>
      <c r="J60" s="263"/>
      <c r="K60" s="263"/>
      <c r="L60" s="263"/>
      <c r="M60" s="263"/>
      <c r="N60" s="263"/>
      <c r="O60" s="263"/>
      <c r="P60" s="263"/>
      <c r="Q60" s="263"/>
      <c r="R60" s="263"/>
    </row>
    <row r="61" spans="1:18">
      <c r="A61" s="263"/>
      <c r="B61" s="263"/>
      <c r="C61" s="263"/>
      <c r="D61" s="263"/>
      <c r="E61" s="263"/>
      <c r="F61" s="263"/>
      <c r="G61" s="263"/>
      <c r="H61" s="263"/>
      <c r="I61" s="263"/>
      <c r="J61" s="263"/>
      <c r="K61" s="263"/>
      <c r="L61" s="263"/>
      <c r="M61" s="263"/>
      <c r="N61" s="263"/>
      <c r="O61" s="263"/>
      <c r="P61" s="263"/>
      <c r="Q61" s="263"/>
      <c r="R61" s="263"/>
    </row>
    <row r="62" spans="1:18">
      <c r="A62" s="263"/>
      <c r="B62" s="263"/>
      <c r="C62" s="263"/>
      <c r="D62" s="263"/>
      <c r="E62" s="263"/>
      <c r="F62" s="263"/>
      <c r="G62" s="263"/>
      <c r="H62" s="263"/>
      <c r="I62" s="263"/>
      <c r="J62" s="263"/>
      <c r="K62" s="263"/>
      <c r="L62" s="263"/>
      <c r="M62" s="263"/>
      <c r="N62" s="263"/>
      <c r="O62" s="263"/>
      <c r="P62" s="263"/>
      <c r="Q62" s="263"/>
      <c r="R62" s="263"/>
    </row>
    <row r="63" spans="1:18">
      <c r="A63" s="263"/>
      <c r="B63" s="263"/>
      <c r="C63" s="263"/>
      <c r="D63" s="263"/>
      <c r="E63" s="263"/>
      <c r="F63" s="263"/>
      <c r="G63" s="263"/>
      <c r="H63" s="263"/>
      <c r="I63" s="263"/>
      <c r="J63" s="263"/>
      <c r="K63" s="263"/>
      <c r="L63" s="263"/>
      <c r="M63" s="263"/>
      <c r="N63" s="263"/>
      <c r="O63" s="263"/>
      <c r="P63" s="263"/>
      <c r="Q63" s="263"/>
      <c r="R63" s="263"/>
    </row>
    <row r="64" spans="1:18">
      <c r="A64" s="263"/>
      <c r="B64" s="263"/>
      <c r="C64" s="263"/>
      <c r="D64" s="263"/>
      <c r="E64" s="263"/>
      <c r="F64" s="263"/>
      <c r="G64" s="263"/>
      <c r="H64" s="263"/>
      <c r="I64" s="263"/>
      <c r="J64" s="263"/>
      <c r="K64" s="263"/>
      <c r="L64" s="263"/>
      <c r="M64" s="263"/>
      <c r="N64" s="263"/>
      <c r="O64" s="263"/>
      <c r="P64" s="263"/>
      <c r="Q64" s="263"/>
      <c r="R64" s="263"/>
    </row>
    <row r="65" spans="1:18">
      <c r="A65" s="263"/>
      <c r="B65" s="263"/>
      <c r="C65" s="263"/>
      <c r="D65" s="263"/>
      <c r="E65" s="263"/>
      <c r="F65" s="263"/>
      <c r="G65" s="263"/>
      <c r="H65" s="263"/>
      <c r="I65" s="263"/>
      <c r="J65" s="263"/>
      <c r="K65" s="263"/>
      <c r="L65" s="263"/>
      <c r="M65" s="263"/>
      <c r="N65" s="263"/>
      <c r="O65" s="263"/>
      <c r="P65" s="263"/>
      <c r="Q65" s="263"/>
      <c r="R65" s="263"/>
    </row>
    <row r="66" spans="1:18">
      <c r="A66" s="263"/>
      <c r="B66" s="263"/>
      <c r="C66" s="263"/>
      <c r="D66" s="263"/>
      <c r="E66" s="263"/>
      <c r="F66" s="263"/>
      <c r="G66" s="263"/>
      <c r="H66" s="263"/>
      <c r="I66" s="263"/>
      <c r="J66" s="263"/>
      <c r="K66" s="263"/>
      <c r="L66" s="263"/>
      <c r="M66" s="263"/>
      <c r="N66" s="263"/>
      <c r="O66" s="263"/>
      <c r="P66" s="263"/>
      <c r="Q66" s="263"/>
      <c r="R66" s="263"/>
    </row>
  </sheetData>
  <sheetProtection algorithmName="SHA-512" hashValue="2f/uiDN7WMABI4VxRsmjzZ/1yYJUHFWSfHtZ0ESAepugFRBjYtaHLB24Af4rNpGs4I2tRt3qSqTR5r+SL4tctg==" saltValue="IXj/AOWlfvbqDZ23Z+gVTQ==" spinCount="100000" sheet="1" formatCells="0" formatColumns="0" formatRow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CE14-A7F6-5D4C-9450-26F41780BD13}">
  <dimension ref="A1:M524"/>
  <sheetViews>
    <sheetView workbookViewId="0">
      <selection activeCell="C13" sqref="C13"/>
    </sheetView>
  </sheetViews>
  <sheetFormatPr defaultColWidth="8.625" defaultRowHeight="15.75"/>
  <cols>
    <col min="1" max="1" width="12.375" style="193" customWidth="1"/>
    <col min="2" max="5" width="12.375" style="212" customWidth="1"/>
    <col min="6" max="8" width="8.625" style="193"/>
    <col min="9" max="9" width="15.75" style="193" customWidth="1"/>
    <col min="10" max="10" width="22.625" style="193" customWidth="1"/>
    <col min="11" max="11" width="8.625" style="193"/>
    <col min="12" max="12" width="11.375" style="193" customWidth="1"/>
    <col min="13" max="13" width="13.125" style="193" customWidth="1"/>
    <col min="14" max="16384" width="8.625" style="193"/>
  </cols>
  <sheetData>
    <row r="1" spans="1:12" ht="21" customHeight="1">
      <c r="A1" s="399" t="s">
        <v>96</v>
      </c>
      <c r="B1" s="400"/>
      <c r="C1" s="400"/>
      <c r="D1" s="400"/>
      <c r="E1" s="400"/>
      <c r="F1" s="400"/>
      <c r="G1" s="401"/>
      <c r="H1" s="77"/>
      <c r="I1" s="77"/>
      <c r="J1" s="77"/>
      <c r="K1" s="77"/>
      <c r="L1" s="77"/>
    </row>
    <row r="2" spans="1:12" ht="20.25" customHeight="1">
      <c r="A2" s="402"/>
      <c r="B2" s="403"/>
      <c r="C2" s="403"/>
      <c r="D2" s="403"/>
      <c r="E2" s="403"/>
      <c r="F2" s="403"/>
      <c r="G2" s="404"/>
      <c r="H2" s="77"/>
      <c r="I2" s="77"/>
      <c r="J2" s="77"/>
      <c r="K2" s="77"/>
      <c r="L2" s="77"/>
    </row>
    <row r="3" spans="1:12">
      <c r="A3" s="419" t="str">
        <f ca="1">IF('Income and Projection'!C1="", "Enter your name in the 'Income and Projection' tab and your very own problem will appear here:) Your name must contain at least ten characters.","Discover both how much is paid and how long it takes to pay off a $"&amp;Random!H19&amp;" credit card debt paying the minimum payment which is the maximum of "&amp;Random!H20&amp;"% of the Current Balance or a fixed amount of $"&amp;Random!H22&amp;". The credit card has "&amp;Random!H21&amp;"% APR compounded monthly. Find out how long it takes to pay this off and how much will be paid total. Assume payments are made on the current balance at the beginning of each period (month), before interest is accrued"&amp;" and assuming that the card is not being used for any additional charges.")</f>
        <v>Discover both how much is paid and how long it takes to pay off a $2200 credit card debt paying the minimum payment which is the maximum of 3.5% of the Current Balance or a fixed amount of $30. The credit card has 21% APR compounded monthly. Find out how long it takes to pay this off and how much will be paid total. Assume payments are made on the current balance at the beginning of each period (month), before interest is accrued and assuming that the card is not being used for any additional charges.</v>
      </c>
      <c r="B3" s="420"/>
      <c r="C3" s="420"/>
      <c r="D3" s="420"/>
      <c r="E3" s="420"/>
      <c r="F3" s="420"/>
      <c r="G3" s="421"/>
      <c r="H3" s="77"/>
      <c r="I3" s="77"/>
      <c r="J3" s="77"/>
      <c r="K3" s="77"/>
      <c r="L3" s="77"/>
    </row>
    <row r="4" spans="1:12">
      <c r="A4" s="419"/>
      <c r="B4" s="420"/>
      <c r="C4" s="420"/>
      <c r="D4" s="420"/>
      <c r="E4" s="420"/>
      <c r="F4" s="420"/>
      <c r="G4" s="421"/>
      <c r="H4" s="77"/>
      <c r="I4" s="415" t="s">
        <v>37</v>
      </c>
      <c r="J4" s="416"/>
      <c r="K4" s="77"/>
      <c r="L4" s="77"/>
    </row>
    <row r="5" spans="1:12">
      <c r="A5" s="419"/>
      <c r="B5" s="420"/>
      <c r="C5" s="420"/>
      <c r="D5" s="420"/>
      <c r="E5" s="420"/>
      <c r="F5" s="420"/>
      <c r="G5" s="421"/>
      <c r="H5" s="77"/>
      <c r="I5" s="194" t="s">
        <v>38</v>
      </c>
      <c r="J5" s="195" t="s">
        <v>39</v>
      </c>
      <c r="K5" s="77"/>
      <c r="L5" s="77"/>
    </row>
    <row r="6" spans="1:12">
      <c r="A6" s="419"/>
      <c r="B6" s="420"/>
      <c r="C6" s="420"/>
      <c r="D6" s="420"/>
      <c r="E6" s="420"/>
      <c r="F6" s="420"/>
      <c r="G6" s="421"/>
      <c r="H6" s="77"/>
      <c r="I6" s="196" t="s">
        <v>40</v>
      </c>
      <c r="J6" s="197" t="s">
        <v>41</v>
      </c>
      <c r="K6" s="77"/>
      <c r="L6" s="77"/>
    </row>
    <row r="7" spans="1:12">
      <c r="A7" s="419"/>
      <c r="B7" s="420"/>
      <c r="C7" s="420"/>
      <c r="D7" s="420"/>
      <c r="E7" s="420"/>
      <c r="F7" s="420"/>
      <c r="G7" s="421"/>
      <c r="H7" s="77"/>
      <c r="I7" s="198" t="s">
        <v>43</v>
      </c>
      <c r="J7" s="197" t="s">
        <v>44</v>
      </c>
      <c r="K7" s="77"/>
      <c r="L7" s="77"/>
    </row>
    <row r="8" spans="1:12">
      <c r="A8" s="419"/>
      <c r="B8" s="420"/>
      <c r="C8" s="420"/>
      <c r="D8" s="420"/>
      <c r="E8" s="420"/>
      <c r="F8" s="420"/>
      <c r="G8" s="421"/>
      <c r="H8" s="77"/>
      <c r="I8" s="199" t="s">
        <v>45</v>
      </c>
      <c r="J8" s="197" t="s">
        <v>46</v>
      </c>
      <c r="K8" s="77"/>
      <c r="L8" s="77"/>
    </row>
    <row r="9" spans="1:12" ht="16.5" thickBot="1">
      <c r="A9" s="419"/>
      <c r="B9" s="420"/>
      <c r="C9" s="420"/>
      <c r="D9" s="420"/>
      <c r="E9" s="420"/>
      <c r="F9" s="420"/>
      <c r="G9" s="421"/>
      <c r="H9" s="77"/>
      <c r="I9" s="200" t="s">
        <v>48</v>
      </c>
      <c r="J9" s="201" t="s">
        <v>49</v>
      </c>
      <c r="K9" s="77"/>
      <c r="L9" s="77"/>
    </row>
    <row r="10" spans="1:12" s="202" customFormat="1" ht="17.25" thickTop="1" thickBot="1">
      <c r="A10" s="422"/>
      <c r="B10" s="423"/>
      <c r="C10" s="423"/>
      <c r="D10" s="423"/>
      <c r="E10" s="423"/>
      <c r="F10" s="423"/>
      <c r="G10" s="424"/>
      <c r="H10" s="160"/>
      <c r="I10" s="160"/>
      <c r="J10" s="160"/>
      <c r="K10" s="160"/>
      <c r="L10" s="160"/>
    </row>
    <row r="11" spans="1:12" s="202" customFormat="1" ht="16.5" thickBot="1">
      <c r="A11" s="203"/>
      <c r="B11" s="203"/>
      <c r="C11" s="160"/>
      <c r="D11" s="160"/>
      <c r="E11" s="160"/>
      <c r="F11" s="160"/>
      <c r="G11" s="160"/>
      <c r="H11" s="160"/>
      <c r="I11" s="160"/>
      <c r="J11" s="160"/>
      <c r="K11" s="160"/>
      <c r="L11" s="160"/>
    </row>
    <row r="12" spans="1:12" ht="16.5" thickBot="1">
      <c r="A12" s="77"/>
      <c r="B12" s="76"/>
      <c r="C12" s="76"/>
      <c r="D12" s="76"/>
      <c r="E12" s="436" t="s">
        <v>97</v>
      </c>
      <c r="F12" s="437"/>
      <c r="G12" s="437"/>
      <c r="H12" s="437"/>
      <c r="I12" s="437"/>
      <c r="J12" s="438"/>
      <c r="K12" s="77"/>
      <c r="L12" s="77"/>
    </row>
    <row r="13" spans="1:12">
      <c r="A13" s="417" t="s">
        <v>98</v>
      </c>
      <c r="B13" s="418"/>
      <c r="C13" s="143"/>
      <c r="D13" s="76"/>
      <c r="E13" s="439"/>
      <c r="F13" s="440"/>
      <c r="G13" s="440"/>
      <c r="H13" s="440"/>
      <c r="I13" s="440"/>
      <c r="J13" s="441"/>
      <c r="K13" s="77"/>
      <c r="L13" s="77"/>
    </row>
    <row r="14" spans="1:12">
      <c r="A14" s="425" t="s">
        <v>99</v>
      </c>
      <c r="B14" s="426"/>
      <c r="C14" s="144"/>
      <c r="D14" s="76"/>
      <c r="E14" s="439"/>
      <c r="F14" s="440"/>
      <c r="G14" s="440"/>
      <c r="H14" s="440"/>
      <c r="I14" s="440"/>
      <c r="J14" s="441"/>
      <c r="K14" s="77"/>
      <c r="L14" s="77"/>
    </row>
    <row r="15" spans="1:12" ht="16.5" thickBot="1">
      <c r="A15" s="427" t="s">
        <v>100</v>
      </c>
      <c r="B15" s="428"/>
      <c r="C15" s="145"/>
      <c r="D15" s="76"/>
      <c r="E15" s="439"/>
      <c r="F15" s="440"/>
      <c r="G15" s="440"/>
      <c r="H15" s="440"/>
      <c r="I15" s="440"/>
      <c r="J15" s="441"/>
      <c r="K15" s="77"/>
      <c r="L15" s="77"/>
    </row>
    <row r="16" spans="1:12">
      <c r="A16" s="449" t="s">
        <v>101</v>
      </c>
      <c r="B16" s="450"/>
      <c r="C16" s="451"/>
      <c r="D16" s="204"/>
      <c r="E16" s="439"/>
      <c r="F16" s="440"/>
      <c r="G16" s="440"/>
      <c r="H16" s="440"/>
      <c r="I16" s="440"/>
      <c r="J16" s="441"/>
      <c r="K16" s="77"/>
      <c r="L16" s="77"/>
    </row>
    <row r="17" spans="1:13" ht="16.149999999999999" customHeight="1">
      <c r="A17" s="445" t="s">
        <v>102</v>
      </c>
      <c r="B17" s="446"/>
      <c r="C17" s="146"/>
      <c r="D17" s="142"/>
      <c r="E17" s="439"/>
      <c r="F17" s="440"/>
      <c r="G17" s="440"/>
      <c r="H17" s="440"/>
      <c r="I17" s="440"/>
      <c r="J17" s="441"/>
      <c r="K17" s="77"/>
      <c r="L17" s="77"/>
    </row>
    <row r="18" spans="1:13" ht="16.149999999999999" customHeight="1" thickBot="1">
      <c r="A18" s="447" t="s">
        <v>103</v>
      </c>
      <c r="B18" s="448"/>
      <c r="C18" s="147"/>
      <c r="D18" s="73"/>
      <c r="E18" s="442"/>
      <c r="F18" s="443"/>
      <c r="G18" s="443"/>
      <c r="H18" s="443"/>
      <c r="I18" s="443"/>
      <c r="J18" s="444"/>
      <c r="K18" s="77"/>
      <c r="L18" s="77"/>
    </row>
    <row r="19" spans="1:13" ht="16.5" thickBot="1">
      <c r="A19" s="405"/>
      <c r="B19" s="405"/>
      <c r="C19" s="73"/>
      <c r="D19" s="76"/>
      <c r="E19" s="76"/>
      <c r="F19" s="77"/>
      <c r="G19" s="77"/>
      <c r="H19" s="77"/>
      <c r="I19" s="77"/>
      <c r="J19" s="77"/>
      <c r="K19" s="77"/>
      <c r="L19" s="77"/>
    </row>
    <row r="20" spans="1:13" ht="16.5" customHeight="1" thickBot="1">
      <c r="A20" s="321" t="s">
        <v>104</v>
      </c>
      <c r="B20" s="429"/>
      <c r="C20" s="429"/>
      <c r="D20" s="429"/>
      <c r="E20" s="430"/>
      <c r="F20" s="77"/>
      <c r="G20" s="77"/>
      <c r="H20" s="77"/>
      <c r="I20" s="77"/>
      <c r="J20" s="77"/>
      <c r="K20" s="77"/>
      <c r="L20" s="77"/>
    </row>
    <row r="21" spans="1:13" ht="45" customHeight="1">
      <c r="A21" s="431"/>
      <c r="B21" s="348"/>
      <c r="C21" s="348"/>
      <c r="D21" s="348"/>
      <c r="E21" s="432"/>
      <c r="F21" s="161"/>
      <c r="G21" s="406" t="s">
        <v>105</v>
      </c>
      <c r="H21" s="407"/>
      <c r="I21" s="407"/>
      <c r="J21" s="408"/>
      <c r="K21" s="77"/>
      <c r="L21" s="77"/>
    </row>
    <row r="22" spans="1:13" ht="45" customHeight="1">
      <c r="A22" s="431"/>
      <c r="B22" s="348"/>
      <c r="C22" s="348"/>
      <c r="D22" s="348"/>
      <c r="E22" s="432"/>
      <c r="F22" s="161"/>
      <c r="G22" s="409"/>
      <c r="H22" s="410"/>
      <c r="I22" s="410"/>
      <c r="J22" s="411"/>
      <c r="K22" s="77"/>
      <c r="L22" s="77"/>
    </row>
    <row r="23" spans="1:13" ht="16.5" thickBot="1">
      <c r="A23" s="433"/>
      <c r="B23" s="434"/>
      <c r="C23" s="434"/>
      <c r="D23" s="434"/>
      <c r="E23" s="435"/>
      <c r="F23" s="161"/>
      <c r="G23" s="409"/>
      <c r="H23" s="410"/>
      <c r="I23" s="410"/>
      <c r="J23" s="411"/>
      <c r="K23" s="77"/>
      <c r="L23" s="77"/>
    </row>
    <row r="24" spans="1:13" ht="32.25" thickBot="1">
      <c r="A24" s="205" t="s">
        <v>106</v>
      </c>
      <c r="B24" s="206" t="s">
        <v>107</v>
      </c>
      <c r="C24" s="207" t="s">
        <v>108</v>
      </c>
      <c r="D24" s="206" t="s">
        <v>109</v>
      </c>
      <c r="E24" s="208" t="s">
        <v>110</v>
      </c>
      <c r="F24" s="77"/>
      <c r="G24" s="412"/>
      <c r="H24" s="413"/>
      <c r="I24" s="413"/>
      <c r="J24" s="414"/>
      <c r="K24" s="77"/>
      <c r="L24" s="77"/>
    </row>
    <row r="25" spans="1:13" ht="16.5" thickBot="1">
      <c r="A25" s="209">
        <v>1</v>
      </c>
      <c r="B25" s="220" t="str">
        <f>IF(C14="", "Complete 5a", C14)</f>
        <v>Complete 5a</v>
      </c>
      <c r="C25" s="109"/>
      <c r="D25" s="109"/>
      <c r="E25" s="109"/>
      <c r="F25" s="77"/>
      <c r="G25" s="452" t="s">
        <v>111</v>
      </c>
      <c r="H25" s="453"/>
      <c r="I25" s="454"/>
      <c r="J25" s="61"/>
      <c r="K25" s="77"/>
      <c r="L25" s="77"/>
    </row>
    <row r="26" spans="1:13" ht="16.5" thickBot="1">
      <c r="A26" s="210">
        <v>2</v>
      </c>
      <c r="B26" s="109"/>
      <c r="C26" s="109"/>
      <c r="D26" s="109"/>
      <c r="E26" s="109"/>
      <c r="F26" s="77"/>
      <c r="G26" s="455" t="s">
        <v>112</v>
      </c>
      <c r="H26" s="426"/>
      <c r="I26" s="456"/>
      <c r="J26" s="62"/>
      <c r="K26" s="77"/>
      <c r="L26" s="77"/>
    </row>
    <row r="27" spans="1:13" ht="16.5" thickBot="1">
      <c r="A27" s="210">
        <v>3</v>
      </c>
      <c r="B27" s="109"/>
      <c r="C27" s="109"/>
      <c r="D27" s="109"/>
      <c r="E27" s="109"/>
      <c r="F27" s="77"/>
      <c r="G27" s="457" t="s">
        <v>113</v>
      </c>
      <c r="H27" s="458"/>
      <c r="I27" s="459"/>
      <c r="J27" s="63"/>
      <c r="K27" s="77"/>
      <c r="L27" s="77"/>
    </row>
    <row r="28" spans="1:13">
      <c r="A28" s="210">
        <v>4</v>
      </c>
      <c r="B28" s="109"/>
      <c r="C28" s="109"/>
      <c r="D28" s="109"/>
      <c r="E28" s="109"/>
      <c r="F28" s="77"/>
      <c r="G28" s="77"/>
      <c r="H28" s="77"/>
      <c r="I28" s="77"/>
      <c r="J28" s="77"/>
      <c r="K28" s="77"/>
      <c r="L28" s="77"/>
    </row>
    <row r="29" spans="1:13" ht="16.5" thickBot="1">
      <c r="A29" s="210">
        <v>5</v>
      </c>
      <c r="B29" s="109"/>
      <c r="C29" s="109"/>
      <c r="D29" s="109"/>
      <c r="E29" s="109"/>
      <c r="F29" s="77"/>
      <c r="G29" s="77"/>
      <c r="H29" s="77"/>
      <c r="I29" s="77"/>
      <c r="J29" s="77"/>
      <c r="K29" s="77"/>
      <c r="L29" s="77"/>
    </row>
    <row r="30" spans="1:13" ht="15.6" customHeight="1">
      <c r="A30" s="210">
        <v>6</v>
      </c>
      <c r="B30" s="109"/>
      <c r="C30" s="109"/>
      <c r="D30" s="109"/>
      <c r="E30" s="109"/>
      <c r="F30" s="77"/>
      <c r="G30" s="460" t="s">
        <v>165</v>
      </c>
      <c r="H30" s="461"/>
      <c r="I30" s="461"/>
      <c r="J30" s="461"/>
      <c r="K30" s="461"/>
      <c r="L30" s="461"/>
      <c r="M30" s="462"/>
    </row>
    <row r="31" spans="1:13">
      <c r="A31" s="210">
        <v>7</v>
      </c>
      <c r="B31" s="109"/>
      <c r="C31" s="109"/>
      <c r="D31" s="109"/>
      <c r="E31" s="109"/>
      <c r="F31" s="77"/>
      <c r="G31" s="463"/>
      <c r="H31" s="464"/>
      <c r="I31" s="464"/>
      <c r="J31" s="464"/>
      <c r="K31" s="464"/>
      <c r="L31" s="464"/>
      <c r="M31" s="465"/>
    </row>
    <row r="32" spans="1:13">
      <c r="A32" s="210">
        <v>8</v>
      </c>
      <c r="B32" s="109"/>
      <c r="C32" s="109"/>
      <c r="D32" s="109"/>
      <c r="E32" s="109"/>
      <c r="F32" s="77"/>
      <c r="G32" s="463"/>
      <c r="H32" s="464"/>
      <c r="I32" s="464"/>
      <c r="J32" s="464"/>
      <c r="K32" s="464"/>
      <c r="L32" s="464"/>
      <c r="M32" s="465"/>
    </row>
    <row r="33" spans="1:13">
      <c r="A33" s="210">
        <v>9</v>
      </c>
      <c r="B33" s="109"/>
      <c r="C33" s="109"/>
      <c r="D33" s="109"/>
      <c r="E33" s="109"/>
      <c r="F33" s="77"/>
      <c r="G33" s="463"/>
      <c r="H33" s="464"/>
      <c r="I33" s="464"/>
      <c r="J33" s="464"/>
      <c r="K33" s="464"/>
      <c r="L33" s="464"/>
      <c r="M33" s="465"/>
    </row>
    <row r="34" spans="1:13">
      <c r="A34" s="210">
        <v>10</v>
      </c>
      <c r="B34" s="109"/>
      <c r="C34" s="109"/>
      <c r="D34" s="109"/>
      <c r="E34" s="109"/>
      <c r="F34" s="77"/>
      <c r="G34" s="463"/>
      <c r="H34" s="464"/>
      <c r="I34" s="464"/>
      <c r="J34" s="464"/>
      <c r="K34" s="464"/>
      <c r="L34" s="464"/>
      <c r="M34" s="465"/>
    </row>
    <row r="35" spans="1:13">
      <c r="A35" s="210">
        <v>11</v>
      </c>
      <c r="B35" s="109"/>
      <c r="C35" s="109"/>
      <c r="D35" s="109"/>
      <c r="E35" s="109"/>
      <c r="F35" s="77"/>
      <c r="G35" s="463"/>
      <c r="H35" s="464"/>
      <c r="I35" s="464"/>
      <c r="J35" s="464"/>
      <c r="K35" s="464"/>
      <c r="L35" s="464"/>
      <c r="M35" s="465"/>
    </row>
    <row r="36" spans="1:13">
      <c r="A36" s="210">
        <v>12</v>
      </c>
      <c r="B36" s="109"/>
      <c r="C36" s="109"/>
      <c r="D36" s="109"/>
      <c r="E36" s="109"/>
      <c r="F36" s="77"/>
      <c r="G36" s="463"/>
      <c r="H36" s="464"/>
      <c r="I36" s="464"/>
      <c r="J36" s="464"/>
      <c r="K36" s="464"/>
      <c r="L36" s="464"/>
      <c r="M36" s="465"/>
    </row>
    <row r="37" spans="1:13" ht="16.5" thickBot="1">
      <c r="A37" s="210">
        <v>13</v>
      </c>
      <c r="B37" s="109"/>
      <c r="C37" s="109"/>
      <c r="D37" s="109"/>
      <c r="E37" s="109"/>
      <c r="F37" s="77"/>
      <c r="G37" s="466"/>
      <c r="H37" s="467"/>
      <c r="I37" s="467"/>
      <c r="J37" s="467"/>
      <c r="K37" s="467"/>
      <c r="L37" s="467"/>
      <c r="M37" s="468"/>
    </row>
    <row r="38" spans="1:13">
      <c r="A38" s="210">
        <v>14</v>
      </c>
      <c r="B38" s="109"/>
      <c r="C38" s="109"/>
      <c r="D38" s="109"/>
      <c r="E38" s="109"/>
      <c r="F38" s="77"/>
      <c r="G38" s="77"/>
      <c r="H38" s="77"/>
      <c r="I38" s="77"/>
      <c r="J38" s="77"/>
      <c r="K38" s="77"/>
      <c r="L38" s="77"/>
    </row>
    <row r="39" spans="1:13">
      <c r="A39" s="210">
        <v>15</v>
      </c>
      <c r="B39" s="109"/>
      <c r="C39" s="109"/>
      <c r="D39" s="109"/>
      <c r="E39" s="109"/>
      <c r="F39" s="77"/>
      <c r="G39" s="77"/>
      <c r="H39" s="77"/>
      <c r="I39" s="77"/>
      <c r="J39" s="77"/>
      <c r="K39" s="77"/>
      <c r="L39" s="77"/>
    </row>
    <row r="40" spans="1:13">
      <c r="A40" s="210">
        <v>16</v>
      </c>
      <c r="B40" s="109"/>
      <c r="C40" s="109"/>
      <c r="D40" s="109"/>
      <c r="E40" s="109"/>
      <c r="F40" s="77"/>
      <c r="G40" s="77"/>
      <c r="H40" s="77"/>
      <c r="I40" s="77"/>
      <c r="J40" s="77"/>
      <c r="K40" s="77"/>
      <c r="L40" s="77"/>
    </row>
    <row r="41" spans="1:13">
      <c r="A41" s="210">
        <v>17</v>
      </c>
      <c r="B41" s="109"/>
      <c r="C41" s="109"/>
      <c r="D41" s="109"/>
      <c r="E41" s="109"/>
      <c r="F41" s="77"/>
      <c r="G41" s="77"/>
      <c r="H41" s="77"/>
      <c r="I41" s="77"/>
      <c r="J41" s="77"/>
      <c r="K41" s="77"/>
      <c r="L41" s="77"/>
    </row>
    <row r="42" spans="1:13">
      <c r="A42" s="210">
        <v>18</v>
      </c>
      <c r="B42" s="109"/>
      <c r="C42" s="109"/>
      <c r="D42" s="109"/>
      <c r="E42" s="109"/>
      <c r="F42" s="77"/>
      <c r="G42" s="77"/>
      <c r="H42" s="77"/>
      <c r="I42" s="77"/>
      <c r="J42" s="77"/>
      <c r="K42" s="77"/>
      <c r="L42" s="77"/>
    </row>
    <row r="43" spans="1:13">
      <c r="A43" s="210">
        <v>19</v>
      </c>
      <c r="B43" s="109"/>
      <c r="C43" s="109"/>
      <c r="D43" s="109"/>
      <c r="E43" s="109"/>
      <c r="F43" s="77"/>
      <c r="G43" s="77"/>
      <c r="H43" s="77"/>
      <c r="I43" s="77"/>
      <c r="J43" s="77"/>
      <c r="K43" s="77"/>
      <c r="L43" s="77"/>
    </row>
    <row r="44" spans="1:13">
      <c r="A44" s="210">
        <v>20</v>
      </c>
      <c r="B44" s="109"/>
      <c r="C44" s="109"/>
      <c r="D44" s="109"/>
      <c r="E44" s="109"/>
      <c r="F44" s="77"/>
      <c r="G44" s="77"/>
      <c r="H44" s="77"/>
      <c r="I44" s="77"/>
      <c r="J44" s="77"/>
      <c r="K44" s="77"/>
      <c r="L44" s="77"/>
    </row>
    <row r="45" spans="1:13">
      <c r="A45" s="210">
        <v>21</v>
      </c>
      <c r="B45" s="109"/>
      <c r="C45" s="109"/>
      <c r="D45" s="109"/>
      <c r="E45" s="109"/>
      <c r="F45" s="77"/>
      <c r="G45" s="77"/>
      <c r="H45" s="77"/>
      <c r="I45" s="77"/>
      <c r="J45" s="77"/>
      <c r="K45" s="77"/>
      <c r="L45" s="77"/>
    </row>
    <row r="46" spans="1:13">
      <c r="A46" s="210">
        <v>22</v>
      </c>
      <c r="B46" s="109"/>
      <c r="C46" s="109"/>
      <c r="D46" s="109"/>
      <c r="E46" s="109"/>
      <c r="F46" s="77"/>
      <c r="G46" s="77"/>
      <c r="H46" s="77"/>
      <c r="I46" s="77"/>
      <c r="J46" s="77"/>
      <c r="K46" s="77"/>
      <c r="L46" s="77"/>
    </row>
    <row r="47" spans="1:13">
      <c r="A47" s="210">
        <v>23</v>
      </c>
      <c r="B47" s="109"/>
      <c r="C47" s="109"/>
      <c r="D47" s="109"/>
      <c r="E47" s="109"/>
      <c r="F47" s="77"/>
      <c r="G47" s="77"/>
      <c r="H47" s="77"/>
      <c r="I47" s="77"/>
      <c r="J47" s="77"/>
      <c r="K47" s="77"/>
      <c r="L47" s="77"/>
    </row>
    <row r="48" spans="1:13">
      <c r="A48" s="210">
        <v>24</v>
      </c>
      <c r="B48" s="109"/>
      <c r="C48" s="109"/>
      <c r="D48" s="109"/>
      <c r="E48" s="109"/>
      <c r="F48" s="77"/>
      <c r="G48" s="77"/>
      <c r="H48" s="77"/>
      <c r="I48" s="77"/>
      <c r="J48" s="77"/>
      <c r="K48" s="77"/>
      <c r="L48" s="77"/>
    </row>
    <row r="49" spans="1:12">
      <c r="A49" s="210">
        <v>25</v>
      </c>
      <c r="B49" s="109"/>
      <c r="C49" s="109"/>
      <c r="D49" s="109"/>
      <c r="E49" s="109"/>
      <c r="F49" s="77"/>
      <c r="G49" s="77"/>
      <c r="H49" s="77"/>
      <c r="I49" s="77"/>
      <c r="J49" s="77"/>
      <c r="K49" s="77"/>
      <c r="L49" s="77"/>
    </row>
    <row r="50" spans="1:12">
      <c r="A50" s="210">
        <v>26</v>
      </c>
      <c r="B50" s="109"/>
      <c r="C50" s="109"/>
      <c r="D50" s="109"/>
      <c r="E50" s="109"/>
      <c r="F50" s="77"/>
      <c r="G50" s="77"/>
      <c r="H50" s="77"/>
      <c r="I50" s="77"/>
      <c r="J50" s="77"/>
      <c r="K50" s="77"/>
      <c r="L50" s="77"/>
    </row>
    <row r="51" spans="1:12">
      <c r="A51" s="210">
        <v>27</v>
      </c>
      <c r="B51" s="109"/>
      <c r="C51" s="109"/>
      <c r="D51" s="109"/>
      <c r="E51" s="109"/>
      <c r="F51" s="77"/>
      <c r="G51" s="77"/>
      <c r="H51" s="77"/>
      <c r="I51" s="77"/>
      <c r="J51" s="77"/>
      <c r="K51" s="77"/>
      <c r="L51" s="77"/>
    </row>
    <row r="52" spans="1:12">
      <c r="A52" s="210">
        <v>28</v>
      </c>
      <c r="B52" s="109"/>
      <c r="C52" s="109"/>
      <c r="D52" s="109"/>
      <c r="E52" s="109"/>
      <c r="F52" s="77"/>
      <c r="G52" s="77"/>
      <c r="H52" s="77"/>
      <c r="I52" s="77"/>
      <c r="J52" s="77"/>
      <c r="K52" s="77"/>
      <c r="L52" s="77"/>
    </row>
    <row r="53" spans="1:12">
      <c r="A53" s="210">
        <v>29</v>
      </c>
      <c r="B53" s="109"/>
      <c r="C53" s="109"/>
      <c r="D53" s="109"/>
      <c r="E53" s="109"/>
      <c r="F53" s="77"/>
      <c r="G53" s="77"/>
      <c r="H53" s="77"/>
      <c r="I53" s="77"/>
      <c r="J53" s="77"/>
      <c r="K53" s="77"/>
      <c r="L53" s="77"/>
    </row>
    <row r="54" spans="1:12">
      <c r="A54" s="210">
        <v>30</v>
      </c>
      <c r="B54" s="109"/>
      <c r="C54" s="109"/>
      <c r="D54" s="109"/>
      <c r="E54" s="109"/>
      <c r="F54" s="77"/>
      <c r="G54" s="77"/>
      <c r="H54" s="77"/>
      <c r="I54" s="77"/>
      <c r="J54" s="77"/>
      <c r="K54" s="77"/>
      <c r="L54" s="77"/>
    </row>
    <row r="55" spans="1:12">
      <c r="A55" s="210">
        <v>31</v>
      </c>
      <c r="B55" s="109"/>
      <c r="C55" s="109"/>
      <c r="D55" s="109"/>
      <c r="E55" s="109"/>
      <c r="F55" s="77"/>
      <c r="G55" s="77"/>
      <c r="H55" s="77"/>
      <c r="I55" s="77"/>
      <c r="J55" s="77"/>
      <c r="K55" s="77"/>
      <c r="L55" s="77"/>
    </row>
    <row r="56" spans="1:12">
      <c r="A56" s="210">
        <v>32</v>
      </c>
      <c r="B56" s="109"/>
      <c r="C56" s="109"/>
      <c r="D56" s="109"/>
      <c r="E56" s="109"/>
      <c r="F56" s="77"/>
      <c r="G56" s="77"/>
      <c r="H56" s="77"/>
      <c r="I56" s="77"/>
      <c r="J56" s="77"/>
      <c r="K56" s="77"/>
      <c r="L56" s="77"/>
    </row>
    <row r="57" spans="1:12">
      <c r="A57" s="210">
        <v>33</v>
      </c>
      <c r="B57" s="109"/>
      <c r="C57" s="109"/>
      <c r="D57" s="109"/>
      <c r="E57" s="109"/>
      <c r="F57" s="77"/>
      <c r="G57" s="77"/>
      <c r="H57" s="77"/>
      <c r="I57" s="77"/>
      <c r="J57" s="77"/>
      <c r="K57" s="77"/>
      <c r="L57" s="77"/>
    </row>
    <row r="58" spans="1:12">
      <c r="A58" s="210">
        <v>34</v>
      </c>
      <c r="B58" s="109"/>
      <c r="C58" s="109"/>
      <c r="D58" s="109"/>
      <c r="E58" s="109"/>
      <c r="F58" s="77"/>
      <c r="G58" s="77"/>
      <c r="H58" s="77"/>
      <c r="I58" s="77"/>
      <c r="J58" s="77"/>
      <c r="K58" s="77"/>
      <c r="L58" s="77"/>
    </row>
    <row r="59" spans="1:12">
      <c r="A59" s="210">
        <v>35</v>
      </c>
      <c r="B59" s="109"/>
      <c r="C59" s="109"/>
      <c r="D59" s="109"/>
      <c r="E59" s="109"/>
      <c r="F59" s="77"/>
      <c r="G59" s="77"/>
      <c r="H59" s="77"/>
      <c r="I59" s="77"/>
      <c r="J59" s="77"/>
      <c r="K59" s="77"/>
      <c r="L59" s="77"/>
    </row>
    <row r="60" spans="1:12">
      <c r="A60" s="210">
        <v>36</v>
      </c>
      <c r="B60" s="109"/>
      <c r="C60" s="109"/>
      <c r="D60" s="109"/>
      <c r="E60" s="109"/>
      <c r="F60" s="77"/>
      <c r="G60" s="77"/>
      <c r="H60" s="77"/>
      <c r="I60" s="77"/>
      <c r="J60" s="77"/>
      <c r="K60" s="77"/>
      <c r="L60" s="77"/>
    </row>
    <row r="61" spans="1:12">
      <c r="A61" s="210">
        <v>37</v>
      </c>
      <c r="B61" s="109"/>
      <c r="C61" s="109"/>
      <c r="D61" s="109"/>
      <c r="E61" s="109"/>
      <c r="F61" s="77"/>
      <c r="G61" s="77"/>
      <c r="H61" s="77"/>
      <c r="I61" s="77"/>
      <c r="J61" s="77"/>
      <c r="K61" s="77"/>
      <c r="L61" s="77"/>
    </row>
    <row r="62" spans="1:12">
      <c r="A62" s="210">
        <v>38</v>
      </c>
      <c r="B62" s="109"/>
      <c r="C62" s="109"/>
      <c r="D62" s="109"/>
      <c r="E62" s="109"/>
      <c r="F62" s="77"/>
      <c r="G62" s="77"/>
      <c r="H62" s="77"/>
      <c r="I62" s="77"/>
      <c r="J62" s="77"/>
      <c r="K62" s="77"/>
      <c r="L62" s="77"/>
    </row>
    <row r="63" spans="1:12">
      <c r="A63" s="210">
        <v>39</v>
      </c>
      <c r="B63" s="109"/>
      <c r="C63" s="109"/>
      <c r="D63" s="109"/>
      <c r="E63" s="109"/>
      <c r="F63" s="77"/>
      <c r="G63" s="77"/>
      <c r="H63" s="77"/>
      <c r="I63" s="77"/>
      <c r="J63" s="77"/>
      <c r="K63" s="77"/>
      <c r="L63" s="77"/>
    </row>
    <row r="64" spans="1:12">
      <c r="A64" s="210">
        <v>40</v>
      </c>
      <c r="B64" s="109"/>
      <c r="C64" s="109"/>
      <c r="D64" s="109"/>
      <c r="E64" s="109"/>
      <c r="F64" s="77"/>
      <c r="G64" s="77"/>
      <c r="H64" s="77"/>
      <c r="I64" s="77"/>
      <c r="J64" s="77"/>
      <c r="K64" s="77"/>
      <c r="L64" s="77"/>
    </row>
    <row r="65" spans="1:12">
      <c r="A65" s="210">
        <v>41</v>
      </c>
      <c r="B65" s="109"/>
      <c r="C65" s="109"/>
      <c r="D65" s="109"/>
      <c r="E65" s="109"/>
      <c r="F65" s="77"/>
      <c r="G65" s="77"/>
      <c r="H65" s="77"/>
      <c r="I65" s="77"/>
      <c r="J65" s="77"/>
      <c r="K65" s="77"/>
      <c r="L65" s="77"/>
    </row>
    <row r="66" spans="1:12">
      <c r="A66" s="210">
        <v>42</v>
      </c>
      <c r="B66" s="109"/>
      <c r="C66" s="109"/>
      <c r="D66" s="109"/>
      <c r="E66" s="109"/>
      <c r="F66" s="77"/>
      <c r="G66" s="77"/>
      <c r="H66" s="77"/>
      <c r="I66" s="77"/>
      <c r="J66" s="77"/>
      <c r="K66" s="77"/>
      <c r="L66" s="77"/>
    </row>
    <row r="67" spans="1:12">
      <c r="A67" s="210">
        <v>43</v>
      </c>
      <c r="B67" s="109"/>
      <c r="C67" s="109"/>
      <c r="D67" s="109"/>
      <c r="E67" s="109"/>
      <c r="F67" s="77"/>
      <c r="G67" s="77"/>
      <c r="H67" s="77"/>
      <c r="I67" s="77"/>
      <c r="J67" s="77"/>
      <c r="K67" s="77"/>
      <c r="L67" s="77"/>
    </row>
    <row r="68" spans="1:12">
      <c r="A68" s="210">
        <v>44</v>
      </c>
      <c r="B68" s="109"/>
      <c r="C68" s="109"/>
      <c r="D68" s="109"/>
      <c r="E68" s="109"/>
      <c r="F68" s="77"/>
      <c r="G68" s="77"/>
      <c r="H68" s="77"/>
      <c r="I68" s="77"/>
      <c r="J68" s="77"/>
      <c r="K68" s="77"/>
      <c r="L68" s="77"/>
    </row>
    <row r="69" spans="1:12">
      <c r="A69" s="210">
        <v>45</v>
      </c>
      <c r="B69" s="109"/>
      <c r="C69" s="109"/>
      <c r="D69" s="109"/>
      <c r="E69" s="109"/>
      <c r="F69" s="77"/>
      <c r="G69" s="77"/>
      <c r="H69" s="77"/>
      <c r="I69" s="77"/>
      <c r="J69" s="77"/>
      <c r="K69" s="77"/>
      <c r="L69" s="77"/>
    </row>
    <row r="70" spans="1:12">
      <c r="A70" s="210">
        <v>46</v>
      </c>
      <c r="B70" s="109"/>
      <c r="C70" s="109"/>
      <c r="D70" s="109"/>
      <c r="E70" s="109"/>
      <c r="F70" s="77"/>
      <c r="G70" s="77"/>
      <c r="H70" s="77"/>
      <c r="I70" s="77"/>
      <c r="J70" s="77"/>
      <c r="K70" s="77"/>
      <c r="L70" s="77"/>
    </row>
    <row r="71" spans="1:12">
      <c r="A71" s="210">
        <v>47</v>
      </c>
      <c r="B71" s="109"/>
      <c r="C71" s="109"/>
      <c r="D71" s="109"/>
      <c r="E71" s="109"/>
      <c r="F71" s="77"/>
      <c r="G71" s="77"/>
      <c r="H71" s="77"/>
      <c r="I71" s="77"/>
      <c r="J71" s="77"/>
      <c r="K71" s="77"/>
      <c r="L71" s="77"/>
    </row>
    <row r="72" spans="1:12">
      <c r="A72" s="210">
        <v>48</v>
      </c>
      <c r="B72" s="109"/>
      <c r="C72" s="109"/>
      <c r="D72" s="109"/>
      <c r="E72" s="109"/>
      <c r="F72" s="77"/>
      <c r="G72" s="77"/>
      <c r="H72" s="77"/>
      <c r="I72" s="77"/>
      <c r="J72" s="77"/>
      <c r="K72" s="77"/>
      <c r="L72" s="77"/>
    </row>
    <row r="73" spans="1:12">
      <c r="A73" s="210">
        <v>49</v>
      </c>
      <c r="B73" s="109"/>
      <c r="C73" s="109"/>
      <c r="D73" s="109"/>
      <c r="E73" s="109"/>
      <c r="F73" s="77"/>
      <c r="G73" s="77"/>
      <c r="H73" s="77"/>
      <c r="I73" s="77"/>
      <c r="J73" s="77"/>
      <c r="K73" s="77"/>
      <c r="L73" s="77"/>
    </row>
    <row r="74" spans="1:12">
      <c r="A74" s="210">
        <v>50</v>
      </c>
      <c r="B74" s="109"/>
      <c r="C74" s="109"/>
      <c r="D74" s="109"/>
      <c r="E74" s="109"/>
      <c r="F74" s="77"/>
      <c r="G74" s="77"/>
      <c r="H74" s="77"/>
      <c r="I74" s="77"/>
      <c r="J74" s="77"/>
      <c r="K74" s="77"/>
      <c r="L74" s="77"/>
    </row>
    <row r="75" spans="1:12">
      <c r="A75" s="210">
        <v>51</v>
      </c>
      <c r="B75" s="109"/>
      <c r="C75" s="109"/>
      <c r="D75" s="109"/>
      <c r="E75" s="109"/>
      <c r="F75" s="77"/>
      <c r="G75" s="77"/>
      <c r="H75" s="77"/>
      <c r="I75" s="77"/>
      <c r="J75" s="77"/>
      <c r="K75" s="77"/>
      <c r="L75" s="77"/>
    </row>
    <row r="76" spans="1:12">
      <c r="A76" s="210">
        <v>52</v>
      </c>
      <c r="B76" s="109"/>
      <c r="C76" s="109"/>
      <c r="D76" s="109"/>
      <c r="E76" s="109"/>
      <c r="F76" s="77"/>
      <c r="G76" s="77"/>
      <c r="H76" s="77"/>
      <c r="I76" s="77"/>
      <c r="J76" s="77"/>
      <c r="K76" s="77"/>
      <c r="L76" s="77"/>
    </row>
    <row r="77" spans="1:12">
      <c r="A77" s="210">
        <v>53</v>
      </c>
      <c r="B77" s="109"/>
      <c r="C77" s="109"/>
      <c r="D77" s="109"/>
      <c r="E77" s="109"/>
      <c r="F77" s="77"/>
      <c r="G77" s="77"/>
      <c r="H77" s="77"/>
      <c r="I77" s="77"/>
      <c r="J77" s="77"/>
      <c r="K77" s="77"/>
      <c r="L77" s="77"/>
    </row>
    <row r="78" spans="1:12">
      <c r="A78" s="210">
        <v>54</v>
      </c>
      <c r="B78" s="109"/>
      <c r="C78" s="109"/>
      <c r="D78" s="109"/>
      <c r="E78" s="109"/>
      <c r="F78" s="77"/>
      <c r="G78" s="77"/>
      <c r="H78" s="77"/>
      <c r="I78" s="77"/>
      <c r="J78" s="77"/>
      <c r="K78" s="77"/>
      <c r="L78" s="77"/>
    </row>
    <row r="79" spans="1:12">
      <c r="A79" s="210">
        <v>55</v>
      </c>
      <c r="B79" s="109"/>
      <c r="C79" s="109"/>
      <c r="D79" s="109"/>
      <c r="E79" s="109"/>
      <c r="F79" s="77"/>
      <c r="G79" s="77"/>
      <c r="H79" s="77"/>
      <c r="I79" s="77"/>
      <c r="J79" s="77"/>
      <c r="K79" s="77"/>
      <c r="L79" s="77"/>
    </row>
    <row r="80" spans="1:12">
      <c r="A80" s="210">
        <v>56</v>
      </c>
      <c r="B80" s="109"/>
      <c r="C80" s="109"/>
      <c r="D80" s="109"/>
      <c r="E80" s="109"/>
      <c r="F80" s="77"/>
      <c r="G80" s="77"/>
      <c r="H80" s="77"/>
      <c r="I80" s="77"/>
      <c r="J80" s="77"/>
      <c r="K80" s="77"/>
      <c r="L80" s="77"/>
    </row>
    <row r="81" spans="1:12">
      <c r="A81" s="210">
        <v>57</v>
      </c>
      <c r="B81" s="109"/>
      <c r="C81" s="109"/>
      <c r="D81" s="109"/>
      <c r="E81" s="109"/>
      <c r="F81" s="77"/>
      <c r="G81" s="77"/>
      <c r="H81" s="77"/>
      <c r="I81" s="77"/>
      <c r="J81" s="77"/>
      <c r="K81" s="77"/>
      <c r="L81" s="77"/>
    </row>
    <row r="82" spans="1:12">
      <c r="A82" s="210">
        <v>58</v>
      </c>
      <c r="B82" s="109"/>
      <c r="C82" s="109"/>
      <c r="D82" s="109"/>
      <c r="E82" s="109"/>
      <c r="F82" s="77"/>
      <c r="G82" s="77"/>
      <c r="H82" s="77"/>
      <c r="I82" s="77"/>
      <c r="J82" s="77"/>
      <c r="K82" s="77"/>
      <c r="L82" s="77"/>
    </row>
    <row r="83" spans="1:12">
      <c r="A83" s="210">
        <v>59</v>
      </c>
      <c r="B83" s="109"/>
      <c r="C83" s="109"/>
      <c r="D83" s="109"/>
      <c r="E83" s="109"/>
      <c r="F83" s="77"/>
      <c r="G83" s="77"/>
      <c r="H83" s="77"/>
      <c r="I83" s="77"/>
      <c r="J83" s="77"/>
      <c r="K83" s="77"/>
      <c r="L83" s="77"/>
    </row>
    <row r="84" spans="1:12">
      <c r="A84" s="210">
        <v>60</v>
      </c>
      <c r="B84" s="109"/>
      <c r="C84" s="109"/>
      <c r="D84" s="109"/>
      <c r="E84" s="109"/>
      <c r="F84" s="77"/>
      <c r="G84" s="77"/>
      <c r="H84" s="77"/>
      <c r="I84" s="77"/>
      <c r="J84" s="77"/>
      <c r="K84" s="77"/>
      <c r="L84" s="77"/>
    </row>
    <row r="85" spans="1:12">
      <c r="A85" s="210">
        <v>61</v>
      </c>
      <c r="B85" s="109"/>
      <c r="C85" s="109"/>
      <c r="D85" s="109"/>
      <c r="E85" s="109"/>
      <c r="F85" s="77"/>
      <c r="G85" s="77"/>
      <c r="H85" s="77"/>
      <c r="I85" s="77"/>
      <c r="J85" s="77"/>
      <c r="K85" s="77"/>
      <c r="L85" s="77"/>
    </row>
    <row r="86" spans="1:12">
      <c r="A86" s="210">
        <v>62</v>
      </c>
      <c r="B86" s="109"/>
      <c r="C86" s="109"/>
      <c r="D86" s="109"/>
      <c r="E86" s="109"/>
      <c r="F86" s="77"/>
      <c r="G86" s="77"/>
      <c r="H86" s="77"/>
      <c r="I86" s="77"/>
      <c r="J86" s="77"/>
      <c r="K86" s="77"/>
      <c r="L86" s="77"/>
    </row>
    <row r="87" spans="1:12">
      <c r="A87" s="210">
        <v>63</v>
      </c>
      <c r="B87" s="109"/>
      <c r="C87" s="109"/>
      <c r="D87" s="109"/>
      <c r="E87" s="109"/>
      <c r="F87" s="77"/>
      <c r="G87" s="77"/>
      <c r="H87" s="77"/>
      <c r="I87" s="77"/>
      <c r="J87" s="77"/>
      <c r="K87" s="77"/>
      <c r="L87" s="77"/>
    </row>
    <row r="88" spans="1:12">
      <c r="A88" s="210">
        <v>64</v>
      </c>
      <c r="B88" s="109"/>
      <c r="C88" s="109"/>
      <c r="D88" s="109"/>
      <c r="E88" s="109"/>
      <c r="F88" s="77"/>
      <c r="G88" s="77"/>
      <c r="H88" s="77"/>
      <c r="I88" s="77"/>
      <c r="J88" s="77"/>
      <c r="K88" s="77"/>
      <c r="L88" s="77"/>
    </row>
    <row r="89" spans="1:12">
      <c r="A89" s="210">
        <v>65</v>
      </c>
      <c r="B89" s="109"/>
      <c r="C89" s="109"/>
      <c r="D89" s="109"/>
      <c r="E89" s="109"/>
      <c r="F89" s="77"/>
      <c r="G89" s="77"/>
      <c r="H89" s="77"/>
      <c r="I89" s="77"/>
      <c r="J89" s="77"/>
      <c r="K89" s="77"/>
      <c r="L89" s="77"/>
    </row>
    <row r="90" spans="1:12">
      <c r="A90" s="210">
        <v>66</v>
      </c>
      <c r="B90" s="109"/>
      <c r="C90" s="109"/>
      <c r="D90" s="109"/>
      <c r="E90" s="109"/>
      <c r="F90" s="77"/>
      <c r="G90" s="77"/>
      <c r="H90" s="77"/>
      <c r="I90" s="77"/>
      <c r="J90" s="77"/>
      <c r="K90" s="77"/>
      <c r="L90" s="77"/>
    </row>
    <row r="91" spans="1:12">
      <c r="A91" s="210">
        <v>67</v>
      </c>
      <c r="B91" s="109"/>
      <c r="C91" s="109"/>
      <c r="D91" s="109"/>
      <c r="E91" s="109"/>
      <c r="F91" s="77"/>
      <c r="G91" s="77"/>
      <c r="H91" s="77"/>
      <c r="I91" s="77"/>
      <c r="J91" s="77"/>
      <c r="K91" s="77"/>
      <c r="L91" s="77"/>
    </row>
    <row r="92" spans="1:12">
      <c r="A92" s="210">
        <v>68</v>
      </c>
      <c r="B92" s="109"/>
      <c r="C92" s="109"/>
      <c r="D92" s="109"/>
      <c r="E92" s="109"/>
      <c r="F92" s="77"/>
      <c r="G92" s="77"/>
      <c r="H92" s="77"/>
      <c r="I92" s="77"/>
      <c r="J92" s="77"/>
      <c r="K92" s="77"/>
      <c r="L92" s="77"/>
    </row>
    <row r="93" spans="1:12">
      <c r="A93" s="210">
        <v>69</v>
      </c>
      <c r="B93" s="109"/>
      <c r="C93" s="109"/>
      <c r="D93" s="109"/>
      <c r="E93" s="109"/>
      <c r="F93" s="77"/>
      <c r="G93" s="77"/>
      <c r="H93" s="77"/>
      <c r="I93" s="77"/>
      <c r="J93" s="77"/>
      <c r="K93" s="77"/>
      <c r="L93" s="77"/>
    </row>
    <row r="94" spans="1:12">
      <c r="A94" s="210">
        <v>70</v>
      </c>
      <c r="B94" s="109"/>
      <c r="C94" s="109"/>
      <c r="D94" s="109"/>
      <c r="E94" s="109"/>
      <c r="F94" s="77"/>
      <c r="G94" s="77"/>
      <c r="H94" s="77"/>
      <c r="I94" s="77"/>
      <c r="J94" s="77"/>
      <c r="K94" s="77"/>
      <c r="L94" s="77"/>
    </row>
    <row r="95" spans="1:12">
      <c r="A95" s="210">
        <v>71</v>
      </c>
      <c r="B95" s="109"/>
      <c r="C95" s="109"/>
      <c r="D95" s="109"/>
      <c r="E95" s="109"/>
      <c r="F95" s="77"/>
      <c r="G95" s="77"/>
      <c r="H95" s="77"/>
      <c r="I95" s="77"/>
      <c r="J95" s="77"/>
      <c r="K95" s="77"/>
      <c r="L95" s="77"/>
    </row>
    <row r="96" spans="1:12">
      <c r="A96" s="210">
        <v>72</v>
      </c>
      <c r="B96" s="109"/>
      <c r="C96" s="109"/>
      <c r="D96" s="109"/>
      <c r="E96" s="109"/>
      <c r="F96" s="77"/>
      <c r="G96" s="77"/>
      <c r="H96" s="77"/>
      <c r="I96" s="77"/>
      <c r="J96" s="77"/>
      <c r="K96" s="77"/>
      <c r="L96" s="77"/>
    </row>
    <row r="97" spans="1:12">
      <c r="A97" s="210">
        <v>73</v>
      </c>
      <c r="B97" s="109"/>
      <c r="C97" s="109"/>
      <c r="D97" s="109"/>
      <c r="E97" s="109"/>
      <c r="F97" s="77"/>
      <c r="G97" s="77"/>
      <c r="H97" s="77"/>
      <c r="I97" s="77"/>
      <c r="J97" s="77"/>
      <c r="K97" s="77"/>
      <c r="L97" s="77"/>
    </row>
    <row r="98" spans="1:12">
      <c r="A98" s="210">
        <v>74</v>
      </c>
      <c r="B98" s="109"/>
      <c r="C98" s="109"/>
      <c r="D98" s="109"/>
      <c r="E98" s="109"/>
      <c r="F98" s="77"/>
      <c r="G98" s="77"/>
      <c r="H98" s="77"/>
      <c r="I98" s="77"/>
      <c r="J98" s="77"/>
      <c r="K98" s="77"/>
      <c r="L98" s="77"/>
    </row>
    <row r="99" spans="1:12">
      <c r="A99" s="210">
        <v>75</v>
      </c>
      <c r="B99" s="109"/>
      <c r="C99" s="109"/>
      <c r="D99" s="109"/>
      <c r="E99" s="109"/>
      <c r="F99" s="77"/>
      <c r="G99" s="77"/>
      <c r="H99" s="77"/>
      <c r="I99" s="77"/>
      <c r="J99" s="77"/>
      <c r="K99" s="77"/>
      <c r="L99" s="77"/>
    </row>
    <row r="100" spans="1:12">
      <c r="A100" s="210">
        <v>76</v>
      </c>
      <c r="B100" s="109"/>
      <c r="C100" s="109"/>
      <c r="D100" s="109"/>
      <c r="E100" s="109"/>
      <c r="F100" s="77"/>
      <c r="G100" s="77"/>
      <c r="H100" s="77"/>
      <c r="I100" s="77"/>
      <c r="J100" s="77"/>
      <c r="K100" s="77"/>
      <c r="L100" s="77"/>
    </row>
    <row r="101" spans="1:12">
      <c r="A101" s="210">
        <v>77</v>
      </c>
      <c r="B101" s="109"/>
      <c r="C101" s="109"/>
      <c r="D101" s="109"/>
      <c r="E101" s="109"/>
      <c r="F101" s="77"/>
      <c r="G101" s="77"/>
      <c r="H101" s="77"/>
      <c r="I101" s="77"/>
      <c r="J101" s="77"/>
      <c r="K101" s="77"/>
      <c r="L101" s="77"/>
    </row>
    <row r="102" spans="1:12">
      <c r="A102" s="210">
        <v>78</v>
      </c>
      <c r="B102" s="109"/>
      <c r="C102" s="109"/>
      <c r="D102" s="109"/>
      <c r="E102" s="109"/>
      <c r="F102" s="77"/>
      <c r="G102" s="77"/>
      <c r="H102" s="77"/>
      <c r="I102" s="77"/>
      <c r="J102" s="77"/>
      <c r="K102" s="77"/>
      <c r="L102" s="77"/>
    </row>
    <row r="103" spans="1:12">
      <c r="A103" s="210">
        <v>79</v>
      </c>
      <c r="B103" s="109"/>
      <c r="C103" s="109"/>
      <c r="D103" s="109"/>
      <c r="E103" s="109"/>
      <c r="F103" s="77"/>
      <c r="G103" s="77"/>
      <c r="H103" s="77"/>
      <c r="I103" s="77"/>
      <c r="J103" s="77"/>
      <c r="K103" s="77"/>
      <c r="L103" s="77"/>
    </row>
    <row r="104" spans="1:12">
      <c r="A104" s="210">
        <v>80</v>
      </c>
      <c r="B104" s="109"/>
      <c r="C104" s="109"/>
      <c r="D104" s="109"/>
      <c r="E104" s="109"/>
      <c r="F104" s="77"/>
      <c r="G104" s="77"/>
      <c r="H104" s="77"/>
      <c r="I104" s="77"/>
      <c r="J104" s="77"/>
      <c r="K104" s="77"/>
      <c r="L104" s="77"/>
    </row>
    <row r="105" spans="1:12">
      <c r="A105" s="210">
        <v>81</v>
      </c>
      <c r="B105" s="109"/>
      <c r="C105" s="109"/>
      <c r="D105" s="109"/>
      <c r="E105" s="109"/>
      <c r="F105" s="77"/>
      <c r="G105" s="77"/>
      <c r="H105" s="77"/>
      <c r="I105" s="77"/>
      <c r="J105" s="77"/>
      <c r="K105" s="77"/>
      <c r="L105" s="77"/>
    </row>
    <row r="106" spans="1:12">
      <c r="A106" s="210">
        <v>82</v>
      </c>
      <c r="B106" s="109"/>
      <c r="C106" s="109"/>
      <c r="D106" s="109"/>
      <c r="E106" s="109"/>
      <c r="F106" s="77"/>
      <c r="G106" s="77"/>
      <c r="H106" s="77"/>
      <c r="I106" s="77"/>
      <c r="J106" s="77"/>
      <c r="K106" s="77"/>
      <c r="L106" s="77"/>
    </row>
    <row r="107" spans="1:12">
      <c r="A107" s="210">
        <v>83</v>
      </c>
      <c r="B107" s="109"/>
      <c r="C107" s="109"/>
      <c r="D107" s="109"/>
      <c r="E107" s="109"/>
      <c r="F107" s="77"/>
      <c r="G107" s="77"/>
      <c r="H107" s="77"/>
      <c r="I107" s="77"/>
      <c r="J107" s="77"/>
      <c r="K107" s="77"/>
      <c r="L107" s="77"/>
    </row>
    <row r="108" spans="1:12">
      <c r="A108" s="210">
        <v>84</v>
      </c>
      <c r="B108" s="109"/>
      <c r="C108" s="109"/>
      <c r="D108" s="109"/>
      <c r="E108" s="109"/>
      <c r="F108" s="77"/>
      <c r="G108" s="77"/>
      <c r="H108" s="77"/>
      <c r="I108" s="77"/>
      <c r="J108" s="77"/>
      <c r="K108" s="77"/>
      <c r="L108" s="77"/>
    </row>
    <row r="109" spans="1:12">
      <c r="A109" s="210">
        <v>85</v>
      </c>
      <c r="B109" s="109"/>
      <c r="C109" s="109"/>
      <c r="D109" s="109"/>
      <c r="E109" s="109"/>
      <c r="F109" s="77"/>
      <c r="G109" s="77"/>
      <c r="H109" s="77"/>
      <c r="I109" s="77"/>
      <c r="J109" s="77"/>
      <c r="K109" s="77"/>
      <c r="L109" s="77"/>
    </row>
    <row r="110" spans="1:12">
      <c r="A110" s="210">
        <v>86</v>
      </c>
      <c r="B110" s="109"/>
      <c r="C110" s="109"/>
      <c r="D110" s="109"/>
      <c r="E110" s="109"/>
      <c r="F110" s="77"/>
      <c r="G110" s="77"/>
      <c r="H110" s="77"/>
      <c r="I110" s="77"/>
      <c r="J110" s="77"/>
      <c r="K110" s="77"/>
      <c r="L110" s="77"/>
    </row>
    <row r="111" spans="1:12">
      <c r="A111" s="210">
        <v>87</v>
      </c>
      <c r="B111" s="109"/>
      <c r="C111" s="109"/>
      <c r="D111" s="109"/>
      <c r="E111" s="109"/>
      <c r="F111" s="77"/>
      <c r="G111" s="77"/>
      <c r="H111" s="77"/>
      <c r="I111" s="77"/>
      <c r="J111" s="77"/>
      <c r="K111" s="77"/>
      <c r="L111" s="77"/>
    </row>
    <row r="112" spans="1:12">
      <c r="A112" s="210">
        <v>88</v>
      </c>
      <c r="B112" s="109"/>
      <c r="C112" s="109"/>
      <c r="D112" s="109"/>
      <c r="E112" s="109"/>
      <c r="F112" s="77"/>
      <c r="G112" s="77"/>
      <c r="H112" s="77"/>
      <c r="I112" s="77"/>
      <c r="J112" s="77"/>
      <c r="K112" s="77"/>
      <c r="L112" s="77"/>
    </row>
    <row r="113" spans="1:12">
      <c r="A113" s="210">
        <v>89</v>
      </c>
      <c r="B113" s="109"/>
      <c r="C113" s="109"/>
      <c r="D113" s="109"/>
      <c r="E113" s="109"/>
      <c r="F113" s="77"/>
      <c r="G113" s="77"/>
      <c r="H113" s="77"/>
      <c r="I113" s="77"/>
      <c r="J113" s="77"/>
      <c r="K113" s="77"/>
      <c r="L113" s="77"/>
    </row>
    <row r="114" spans="1:12">
      <c r="A114" s="210">
        <v>90</v>
      </c>
      <c r="B114" s="109"/>
      <c r="C114" s="109"/>
      <c r="D114" s="109"/>
      <c r="E114" s="109"/>
      <c r="F114" s="77"/>
      <c r="G114" s="77"/>
      <c r="H114" s="77"/>
      <c r="I114" s="77"/>
      <c r="J114" s="77"/>
      <c r="K114" s="77"/>
      <c r="L114" s="77"/>
    </row>
    <row r="115" spans="1:12">
      <c r="A115" s="210">
        <v>91</v>
      </c>
      <c r="B115" s="109"/>
      <c r="C115" s="109"/>
      <c r="D115" s="109"/>
      <c r="E115" s="109"/>
      <c r="F115" s="77"/>
      <c r="G115" s="77"/>
      <c r="H115" s="77"/>
      <c r="I115" s="77"/>
      <c r="J115" s="77"/>
      <c r="K115" s="77"/>
      <c r="L115" s="77"/>
    </row>
    <row r="116" spans="1:12">
      <c r="A116" s="210">
        <v>92</v>
      </c>
      <c r="B116" s="109"/>
      <c r="C116" s="109"/>
      <c r="D116" s="109"/>
      <c r="E116" s="109"/>
      <c r="F116" s="77"/>
      <c r="G116" s="77"/>
      <c r="H116" s="77"/>
      <c r="I116" s="77"/>
      <c r="J116" s="77"/>
      <c r="K116" s="77"/>
      <c r="L116" s="77"/>
    </row>
    <row r="117" spans="1:12">
      <c r="A117" s="210">
        <v>93</v>
      </c>
      <c r="B117" s="109"/>
      <c r="C117" s="109"/>
      <c r="D117" s="109"/>
      <c r="E117" s="109"/>
      <c r="F117" s="77"/>
      <c r="G117" s="77"/>
      <c r="H117" s="77"/>
      <c r="I117" s="77"/>
      <c r="J117" s="77"/>
      <c r="K117" s="77"/>
      <c r="L117" s="77"/>
    </row>
    <row r="118" spans="1:12">
      <c r="A118" s="210">
        <v>94</v>
      </c>
      <c r="B118" s="109"/>
      <c r="C118" s="109"/>
      <c r="D118" s="109"/>
      <c r="E118" s="109"/>
      <c r="F118" s="77"/>
      <c r="G118" s="77"/>
      <c r="H118" s="77"/>
      <c r="I118" s="77"/>
      <c r="J118" s="77"/>
      <c r="K118" s="77"/>
      <c r="L118" s="77"/>
    </row>
    <row r="119" spans="1:12">
      <c r="A119" s="210">
        <v>95</v>
      </c>
      <c r="B119" s="109"/>
      <c r="C119" s="109"/>
      <c r="D119" s="109"/>
      <c r="E119" s="109"/>
      <c r="F119" s="77"/>
      <c r="G119" s="77"/>
      <c r="H119" s="77"/>
      <c r="I119" s="77"/>
      <c r="J119" s="77"/>
      <c r="K119" s="77"/>
      <c r="L119" s="77"/>
    </row>
    <row r="120" spans="1:12">
      <c r="A120" s="210">
        <v>96</v>
      </c>
      <c r="B120" s="109"/>
      <c r="C120" s="109"/>
      <c r="D120" s="109"/>
      <c r="E120" s="109"/>
      <c r="F120" s="77"/>
      <c r="G120" s="77"/>
      <c r="H120" s="77"/>
      <c r="I120" s="77"/>
      <c r="J120" s="77"/>
      <c r="K120" s="77"/>
      <c r="L120" s="77"/>
    </row>
    <row r="121" spans="1:12">
      <c r="A121" s="210">
        <v>97</v>
      </c>
      <c r="B121" s="109"/>
      <c r="C121" s="109"/>
      <c r="D121" s="109"/>
      <c r="E121" s="109"/>
      <c r="F121" s="77"/>
      <c r="G121" s="77"/>
      <c r="H121" s="77"/>
      <c r="I121" s="77"/>
      <c r="J121" s="77"/>
      <c r="K121" s="77"/>
      <c r="L121" s="77"/>
    </row>
    <row r="122" spans="1:12">
      <c r="A122" s="210">
        <v>98</v>
      </c>
      <c r="B122" s="109"/>
      <c r="C122" s="109"/>
      <c r="D122" s="109"/>
      <c r="E122" s="109"/>
      <c r="F122" s="77"/>
      <c r="G122" s="77"/>
      <c r="H122" s="77"/>
      <c r="I122" s="77"/>
      <c r="J122" s="77"/>
      <c r="K122" s="77"/>
      <c r="L122" s="77"/>
    </row>
    <row r="123" spans="1:12">
      <c r="A123" s="210">
        <v>99</v>
      </c>
      <c r="B123" s="109"/>
      <c r="C123" s="109"/>
      <c r="D123" s="109"/>
      <c r="E123" s="109"/>
      <c r="F123" s="77"/>
      <c r="G123" s="77"/>
      <c r="H123" s="77"/>
      <c r="I123" s="77"/>
      <c r="J123" s="77"/>
      <c r="K123" s="77"/>
      <c r="L123" s="77"/>
    </row>
    <row r="124" spans="1:12">
      <c r="A124" s="210">
        <v>100</v>
      </c>
      <c r="B124" s="109"/>
      <c r="C124" s="109"/>
      <c r="D124" s="109"/>
      <c r="E124" s="109"/>
      <c r="F124" s="77"/>
      <c r="G124" s="77"/>
      <c r="H124" s="77"/>
      <c r="I124" s="77"/>
      <c r="J124" s="77"/>
      <c r="K124" s="77"/>
      <c r="L124" s="77"/>
    </row>
    <row r="125" spans="1:12">
      <c r="A125" s="210">
        <v>101</v>
      </c>
      <c r="B125" s="109"/>
      <c r="C125" s="109"/>
      <c r="D125" s="109"/>
      <c r="E125" s="109"/>
      <c r="F125" s="77"/>
      <c r="G125" s="77"/>
      <c r="H125" s="77"/>
      <c r="I125" s="77"/>
      <c r="J125" s="77"/>
      <c r="K125" s="77"/>
      <c r="L125" s="77"/>
    </row>
    <row r="126" spans="1:12">
      <c r="A126" s="210">
        <v>102</v>
      </c>
      <c r="B126" s="109"/>
      <c r="C126" s="109"/>
      <c r="D126" s="109"/>
      <c r="E126" s="109"/>
      <c r="F126" s="77"/>
      <c r="G126" s="77"/>
      <c r="H126" s="77"/>
      <c r="I126" s="77"/>
      <c r="J126" s="77"/>
      <c r="K126" s="77"/>
      <c r="L126" s="77"/>
    </row>
    <row r="127" spans="1:12">
      <c r="A127" s="210">
        <v>103</v>
      </c>
      <c r="B127" s="109"/>
      <c r="C127" s="109"/>
      <c r="D127" s="109"/>
      <c r="E127" s="109"/>
      <c r="F127" s="77"/>
      <c r="G127" s="77"/>
      <c r="H127" s="77"/>
      <c r="I127" s="77"/>
      <c r="J127" s="77"/>
      <c r="K127" s="77"/>
      <c r="L127" s="77"/>
    </row>
    <row r="128" spans="1:12">
      <c r="A128" s="210">
        <v>104</v>
      </c>
      <c r="B128" s="109"/>
      <c r="C128" s="109"/>
      <c r="D128" s="109"/>
      <c r="E128" s="109"/>
      <c r="F128" s="77"/>
      <c r="G128" s="77"/>
      <c r="H128" s="77"/>
      <c r="I128" s="77"/>
      <c r="J128" s="77"/>
      <c r="K128" s="77"/>
      <c r="L128" s="77"/>
    </row>
    <row r="129" spans="1:12">
      <c r="A129" s="210">
        <v>105</v>
      </c>
      <c r="B129" s="109"/>
      <c r="C129" s="109"/>
      <c r="D129" s="109"/>
      <c r="E129" s="109"/>
      <c r="F129" s="77"/>
      <c r="G129" s="77"/>
      <c r="H129" s="77"/>
      <c r="I129" s="77"/>
      <c r="J129" s="77"/>
      <c r="K129" s="77"/>
      <c r="L129" s="77"/>
    </row>
    <row r="130" spans="1:12">
      <c r="A130" s="210">
        <v>106</v>
      </c>
      <c r="B130" s="109"/>
      <c r="C130" s="109"/>
      <c r="D130" s="109"/>
      <c r="E130" s="109"/>
      <c r="F130" s="77"/>
      <c r="G130" s="77"/>
      <c r="H130" s="77"/>
      <c r="I130" s="77"/>
      <c r="J130" s="77"/>
      <c r="K130" s="77"/>
      <c r="L130" s="77"/>
    </row>
    <row r="131" spans="1:12">
      <c r="A131" s="210">
        <v>107</v>
      </c>
      <c r="B131" s="109"/>
      <c r="C131" s="109"/>
      <c r="D131" s="109"/>
      <c r="E131" s="109"/>
      <c r="F131" s="77"/>
      <c r="G131" s="77"/>
      <c r="H131" s="77"/>
      <c r="I131" s="77"/>
      <c r="J131" s="77"/>
      <c r="K131" s="77"/>
      <c r="L131" s="77"/>
    </row>
    <row r="132" spans="1:12">
      <c r="A132" s="210">
        <v>108</v>
      </c>
      <c r="B132" s="109"/>
      <c r="C132" s="109"/>
      <c r="D132" s="109"/>
      <c r="E132" s="109"/>
      <c r="F132" s="77"/>
      <c r="G132" s="77"/>
      <c r="H132" s="77"/>
      <c r="I132" s="77"/>
      <c r="J132" s="77"/>
      <c r="K132" s="77"/>
      <c r="L132" s="77"/>
    </row>
    <row r="133" spans="1:12">
      <c r="A133" s="210">
        <v>109</v>
      </c>
      <c r="B133" s="109"/>
      <c r="C133" s="109"/>
      <c r="D133" s="109"/>
      <c r="E133" s="109"/>
      <c r="F133" s="77"/>
      <c r="G133" s="77"/>
      <c r="H133" s="77"/>
      <c r="I133" s="77"/>
      <c r="J133" s="77"/>
      <c r="K133" s="77"/>
      <c r="L133" s="77"/>
    </row>
    <row r="134" spans="1:12">
      <c r="A134" s="210">
        <v>110</v>
      </c>
      <c r="B134" s="109"/>
      <c r="C134" s="109"/>
      <c r="D134" s="109"/>
      <c r="E134" s="109"/>
      <c r="F134" s="77"/>
      <c r="G134" s="77"/>
      <c r="H134" s="77"/>
      <c r="I134" s="77"/>
      <c r="J134" s="77"/>
      <c r="K134" s="77"/>
      <c r="L134" s="77"/>
    </row>
    <row r="135" spans="1:12">
      <c r="A135" s="210">
        <v>111</v>
      </c>
      <c r="B135" s="109"/>
      <c r="C135" s="109"/>
      <c r="D135" s="109"/>
      <c r="E135" s="109"/>
      <c r="F135" s="77"/>
      <c r="G135" s="77"/>
      <c r="H135" s="77"/>
      <c r="I135" s="77"/>
      <c r="J135" s="77"/>
      <c r="K135" s="77"/>
      <c r="L135" s="77"/>
    </row>
    <row r="136" spans="1:12">
      <c r="A136" s="210">
        <v>112</v>
      </c>
      <c r="B136" s="109"/>
      <c r="C136" s="109"/>
      <c r="D136" s="109"/>
      <c r="E136" s="109"/>
      <c r="F136" s="77"/>
      <c r="G136" s="77"/>
      <c r="H136" s="77"/>
      <c r="I136" s="77"/>
      <c r="J136" s="77"/>
      <c r="K136" s="77"/>
      <c r="L136" s="77"/>
    </row>
    <row r="137" spans="1:12">
      <c r="A137" s="210">
        <v>113</v>
      </c>
      <c r="B137" s="109"/>
      <c r="C137" s="109"/>
      <c r="D137" s="109"/>
      <c r="E137" s="109"/>
      <c r="F137" s="77"/>
      <c r="G137" s="77"/>
      <c r="H137" s="77"/>
      <c r="I137" s="77"/>
      <c r="J137" s="77"/>
      <c r="K137" s="77"/>
      <c r="L137" s="77"/>
    </row>
    <row r="138" spans="1:12">
      <c r="A138" s="210">
        <v>114</v>
      </c>
      <c r="B138" s="109"/>
      <c r="C138" s="109"/>
      <c r="D138" s="109"/>
      <c r="E138" s="109"/>
      <c r="F138" s="77"/>
      <c r="G138" s="77"/>
      <c r="H138" s="77"/>
      <c r="I138" s="77"/>
      <c r="J138" s="77"/>
      <c r="K138" s="77"/>
      <c r="L138" s="77"/>
    </row>
    <row r="139" spans="1:12">
      <c r="A139" s="210">
        <v>115</v>
      </c>
      <c r="B139" s="109"/>
      <c r="C139" s="109"/>
      <c r="D139" s="109"/>
      <c r="E139" s="109"/>
      <c r="F139" s="77"/>
      <c r="G139" s="77"/>
      <c r="H139" s="77"/>
      <c r="I139" s="77"/>
      <c r="J139" s="77"/>
      <c r="K139" s="77"/>
      <c r="L139" s="77"/>
    </row>
    <row r="140" spans="1:12">
      <c r="A140" s="210">
        <v>116</v>
      </c>
      <c r="B140" s="109"/>
      <c r="C140" s="109"/>
      <c r="D140" s="109"/>
      <c r="E140" s="109"/>
      <c r="F140" s="77"/>
      <c r="G140" s="77"/>
      <c r="H140" s="77"/>
      <c r="I140" s="77"/>
      <c r="J140" s="77"/>
      <c r="K140" s="77"/>
      <c r="L140" s="77"/>
    </row>
    <row r="141" spans="1:12">
      <c r="A141" s="210">
        <v>117</v>
      </c>
      <c r="B141" s="109"/>
      <c r="C141" s="109"/>
      <c r="D141" s="109"/>
      <c r="E141" s="109"/>
      <c r="F141" s="77"/>
      <c r="G141" s="77"/>
      <c r="H141" s="77"/>
      <c r="I141" s="77"/>
      <c r="J141" s="77"/>
      <c r="K141" s="77"/>
      <c r="L141" s="77"/>
    </row>
    <row r="142" spans="1:12">
      <c r="A142" s="210">
        <v>118</v>
      </c>
      <c r="B142" s="109"/>
      <c r="C142" s="109"/>
      <c r="D142" s="109"/>
      <c r="E142" s="109"/>
      <c r="F142" s="77"/>
      <c r="G142" s="77"/>
      <c r="H142" s="77"/>
      <c r="I142" s="77"/>
      <c r="J142" s="77"/>
      <c r="K142" s="77"/>
      <c r="L142" s="77"/>
    </row>
    <row r="143" spans="1:12">
      <c r="A143" s="210">
        <v>119</v>
      </c>
      <c r="B143" s="109"/>
      <c r="C143" s="109"/>
      <c r="D143" s="109"/>
      <c r="E143" s="109"/>
      <c r="F143" s="77"/>
      <c r="G143" s="77"/>
      <c r="H143" s="77"/>
      <c r="I143" s="77"/>
      <c r="J143" s="77"/>
      <c r="K143" s="77"/>
      <c r="L143" s="77"/>
    </row>
    <row r="144" spans="1:12">
      <c r="A144" s="210">
        <v>120</v>
      </c>
      <c r="B144" s="109"/>
      <c r="C144" s="109"/>
      <c r="D144" s="109"/>
      <c r="E144" s="109"/>
      <c r="F144" s="77"/>
      <c r="G144" s="77"/>
      <c r="H144" s="77"/>
      <c r="I144" s="77"/>
      <c r="J144" s="77"/>
      <c r="K144" s="77"/>
      <c r="L144" s="77"/>
    </row>
    <row r="145" spans="1:12">
      <c r="A145" s="210">
        <v>121</v>
      </c>
      <c r="B145" s="109"/>
      <c r="C145" s="109"/>
      <c r="D145" s="109"/>
      <c r="E145" s="109"/>
      <c r="F145" s="77"/>
      <c r="G145" s="77"/>
      <c r="H145" s="77"/>
      <c r="I145" s="77"/>
      <c r="J145" s="77"/>
      <c r="K145" s="77"/>
      <c r="L145" s="77"/>
    </row>
    <row r="146" spans="1:12">
      <c r="A146" s="210">
        <v>122</v>
      </c>
      <c r="B146" s="109"/>
      <c r="C146" s="109"/>
      <c r="D146" s="109"/>
      <c r="E146" s="109"/>
      <c r="F146" s="77"/>
      <c r="G146" s="77"/>
      <c r="H146" s="77"/>
      <c r="I146" s="77"/>
      <c r="J146" s="77"/>
      <c r="K146" s="77"/>
      <c r="L146" s="77"/>
    </row>
    <row r="147" spans="1:12">
      <c r="A147" s="210">
        <v>123</v>
      </c>
      <c r="B147" s="109"/>
      <c r="C147" s="109"/>
      <c r="D147" s="109"/>
      <c r="E147" s="109"/>
      <c r="F147" s="77"/>
      <c r="G147" s="77"/>
      <c r="H147" s="77"/>
      <c r="I147" s="77"/>
      <c r="J147" s="77"/>
      <c r="K147" s="77"/>
      <c r="L147" s="77"/>
    </row>
    <row r="148" spans="1:12">
      <c r="A148" s="210">
        <v>124</v>
      </c>
      <c r="B148" s="109"/>
      <c r="C148" s="109"/>
      <c r="D148" s="109"/>
      <c r="E148" s="109"/>
      <c r="F148" s="77"/>
      <c r="G148" s="77"/>
      <c r="H148" s="77"/>
      <c r="I148" s="77"/>
      <c r="J148" s="77"/>
      <c r="K148" s="77"/>
      <c r="L148" s="77"/>
    </row>
    <row r="149" spans="1:12">
      <c r="A149" s="210">
        <v>125</v>
      </c>
      <c r="B149" s="109"/>
      <c r="C149" s="109"/>
      <c r="D149" s="109"/>
      <c r="E149" s="109"/>
      <c r="F149" s="77"/>
      <c r="G149" s="77"/>
      <c r="H149" s="77"/>
      <c r="I149" s="77"/>
      <c r="J149" s="77"/>
      <c r="K149" s="77"/>
      <c r="L149" s="77"/>
    </row>
    <row r="150" spans="1:12">
      <c r="A150" s="210">
        <v>126</v>
      </c>
      <c r="B150" s="109"/>
      <c r="C150" s="109"/>
      <c r="D150" s="109"/>
      <c r="E150" s="109"/>
      <c r="F150" s="77"/>
      <c r="G150" s="77"/>
      <c r="H150" s="77"/>
      <c r="I150" s="77"/>
      <c r="J150" s="77"/>
      <c r="K150" s="77"/>
      <c r="L150" s="77"/>
    </row>
    <row r="151" spans="1:12">
      <c r="A151" s="210">
        <v>127</v>
      </c>
      <c r="B151" s="109"/>
      <c r="C151" s="109"/>
      <c r="D151" s="109"/>
      <c r="E151" s="109"/>
      <c r="F151" s="77"/>
      <c r="G151" s="77"/>
      <c r="H151" s="77"/>
      <c r="I151" s="77"/>
      <c r="J151" s="77"/>
      <c r="K151" s="77"/>
      <c r="L151" s="77"/>
    </row>
    <row r="152" spans="1:12">
      <c r="A152" s="210">
        <v>128</v>
      </c>
      <c r="B152" s="109"/>
      <c r="C152" s="109"/>
      <c r="D152" s="109"/>
      <c r="E152" s="109"/>
      <c r="F152" s="77"/>
      <c r="G152" s="77"/>
      <c r="H152" s="77"/>
      <c r="I152" s="77"/>
      <c r="J152" s="77"/>
      <c r="K152" s="77"/>
      <c r="L152" s="77"/>
    </row>
    <row r="153" spans="1:12">
      <c r="A153" s="210">
        <v>129</v>
      </c>
      <c r="B153" s="109"/>
      <c r="C153" s="109"/>
      <c r="D153" s="109"/>
      <c r="E153" s="109"/>
      <c r="F153" s="77"/>
      <c r="G153" s="77"/>
      <c r="H153" s="77"/>
      <c r="I153" s="77"/>
      <c r="J153" s="77"/>
      <c r="K153" s="77"/>
      <c r="L153" s="77"/>
    </row>
    <row r="154" spans="1:12">
      <c r="A154" s="210">
        <v>130</v>
      </c>
      <c r="B154" s="109"/>
      <c r="C154" s="109"/>
      <c r="D154" s="109"/>
      <c r="E154" s="109"/>
      <c r="F154" s="77"/>
      <c r="G154" s="77"/>
      <c r="H154" s="77"/>
      <c r="I154" s="77"/>
      <c r="J154" s="77"/>
      <c r="K154" s="77"/>
      <c r="L154" s="77"/>
    </row>
    <row r="155" spans="1:12">
      <c r="A155" s="210">
        <v>131</v>
      </c>
      <c r="B155" s="109"/>
      <c r="C155" s="109"/>
      <c r="D155" s="109"/>
      <c r="E155" s="109"/>
      <c r="F155" s="77"/>
      <c r="G155" s="77"/>
      <c r="H155" s="77"/>
      <c r="I155" s="77"/>
      <c r="J155" s="77"/>
      <c r="K155" s="77"/>
      <c r="L155" s="77"/>
    </row>
    <row r="156" spans="1:12">
      <c r="A156" s="210">
        <v>132</v>
      </c>
      <c r="B156" s="109"/>
      <c r="C156" s="109"/>
      <c r="D156" s="109"/>
      <c r="E156" s="109"/>
      <c r="F156" s="77"/>
      <c r="G156" s="77"/>
      <c r="H156" s="77"/>
      <c r="I156" s="77"/>
      <c r="J156" s="77"/>
      <c r="K156" s="77"/>
      <c r="L156" s="77"/>
    </row>
    <row r="157" spans="1:12">
      <c r="A157" s="210">
        <v>133</v>
      </c>
      <c r="B157" s="109"/>
      <c r="C157" s="109"/>
      <c r="D157" s="109"/>
      <c r="E157" s="109"/>
      <c r="F157" s="77"/>
      <c r="G157" s="77"/>
      <c r="H157" s="77"/>
      <c r="I157" s="77"/>
      <c r="J157" s="77"/>
      <c r="K157" s="77"/>
      <c r="L157" s="77"/>
    </row>
    <row r="158" spans="1:12">
      <c r="A158" s="210">
        <v>134</v>
      </c>
      <c r="B158" s="109"/>
      <c r="C158" s="109"/>
      <c r="D158" s="109"/>
      <c r="E158" s="109"/>
      <c r="F158" s="77"/>
      <c r="G158" s="77"/>
      <c r="H158" s="77"/>
      <c r="I158" s="77"/>
      <c r="J158" s="77"/>
      <c r="K158" s="77"/>
      <c r="L158" s="77"/>
    </row>
    <row r="159" spans="1:12">
      <c r="A159" s="210">
        <v>135</v>
      </c>
      <c r="B159" s="109"/>
      <c r="C159" s="109"/>
      <c r="D159" s="109"/>
      <c r="E159" s="109"/>
      <c r="F159" s="77"/>
      <c r="G159" s="77"/>
      <c r="H159" s="77"/>
      <c r="I159" s="77"/>
      <c r="J159" s="77"/>
      <c r="K159" s="77"/>
      <c r="L159" s="77"/>
    </row>
    <row r="160" spans="1:12">
      <c r="A160" s="210">
        <v>136</v>
      </c>
      <c r="B160" s="109"/>
      <c r="C160" s="109"/>
      <c r="D160" s="109"/>
      <c r="E160" s="109"/>
      <c r="F160" s="77"/>
      <c r="G160" s="77"/>
      <c r="H160" s="77"/>
      <c r="I160" s="77"/>
      <c r="J160" s="77"/>
      <c r="K160" s="77"/>
      <c r="L160" s="77"/>
    </row>
    <row r="161" spans="1:12">
      <c r="A161" s="210">
        <v>137</v>
      </c>
      <c r="B161" s="109"/>
      <c r="C161" s="109"/>
      <c r="D161" s="109"/>
      <c r="E161" s="109"/>
      <c r="F161" s="77"/>
      <c r="G161" s="77"/>
      <c r="H161" s="77"/>
      <c r="I161" s="77"/>
      <c r="J161" s="77"/>
      <c r="K161" s="77"/>
      <c r="L161" s="77"/>
    </row>
    <row r="162" spans="1:12">
      <c r="A162" s="210">
        <v>138</v>
      </c>
      <c r="B162" s="109"/>
      <c r="C162" s="109"/>
      <c r="D162" s="109"/>
      <c r="E162" s="109"/>
      <c r="F162" s="77"/>
      <c r="G162" s="77"/>
      <c r="H162" s="77"/>
      <c r="I162" s="77"/>
      <c r="J162" s="77"/>
      <c r="K162" s="77"/>
      <c r="L162" s="77"/>
    </row>
    <row r="163" spans="1:12">
      <c r="A163" s="210">
        <v>139</v>
      </c>
      <c r="B163" s="109"/>
      <c r="C163" s="109"/>
      <c r="D163" s="109"/>
      <c r="E163" s="109"/>
      <c r="F163" s="77"/>
      <c r="G163" s="77"/>
      <c r="H163" s="77"/>
      <c r="I163" s="77"/>
      <c r="J163" s="77"/>
      <c r="K163" s="77"/>
      <c r="L163" s="77"/>
    </row>
    <row r="164" spans="1:12">
      <c r="A164" s="210">
        <v>140</v>
      </c>
      <c r="B164" s="109"/>
      <c r="C164" s="109"/>
      <c r="D164" s="109"/>
      <c r="E164" s="109"/>
      <c r="F164" s="77"/>
      <c r="G164" s="77"/>
      <c r="H164" s="77"/>
      <c r="I164" s="77"/>
      <c r="J164" s="77"/>
      <c r="K164" s="77"/>
      <c r="L164" s="77"/>
    </row>
    <row r="165" spans="1:12">
      <c r="A165" s="210">
        <v>141</v>
      </c>
      <c r="B165" s="109"/>
      <c r="C165" s="109"/>
      <c r="D165" s="109"/>
      <c r="E165" s="109"/>
      <c r="F165" s="77"/>
      <c r="G165" s="77"/>
      <c r="H165" s="77"/>
      <c r="I165" s="77"/>
      <c r="J165" s="77"/>
      <c r="K165" s="77"/>
      <c r="L165" s="77"/>
    </row>
    <row r="166" spans="1:12">
      <c r="A166" s="210">
        <v>142</v>
      </c>
      <c r="B166" s="109"/>
      <c r="C166" s="109"/>
      <c r="D166" s="109"/>
      <c r="E166" s="109"/>
      <c r="F166" s="77"/>
      <c r="G166" s="77"/>
      <c r="H166" s="77"/>
      <c r="I166" s="77"/>
      <c r="J166" s="77"/>
      <c r="K166" s="77"/>
      <c r="L166" s="77"/>
    </row>
    <row r="167" spans="1:12">
      <c r="A167" s="210">
        <v>143</v>
      </c>
      <c r="B167" s="109"/>
      <c r="C167" s="109"/>
      <c r="D167" s="109"/>
      <c r="E167" s="109"/>
      <c r="F167" s="77"/>
      <c r="G167" s="77"/>
      <c r="H167" s="77"/>
      <c r="I167" s="77"/>
      <c r="J167" s="77"/>
      <c r="K167" s="77"/>
      <c r="L167" s="77"/>
    </row>
    <row r="168" spans="1:12">
      <c r="A168" s="210">
        <v>144</v>
      </c>
      <c r="B168" s="109"/>
      <c r="C168" s="109"/>
      <c r="D168" s="109"/>
      <c r="E168" s="109"/>
      <c r="F168" s="77"/>
      <c r="G168" s="77"/>
      <c r="H168" s="77"/>
      <c r="I168" s="77"/>
      <c r="J168" s="77"/>
      <c r="K168" s="77"/>
      <c r="L168" s="77"/>
    </row>
    <row r="169" spans="1:12">
      <c r="A169" s="210">
        <v>145</v>
      </c>
      <c r="B169" s="109"/>
      <c r="C169" s="109"/>
      <c r="D169" s="109"/>
      <c r="E169" s="109"/>
      <c r="F169" s="77"/>
      <c r="G169" s="77"/>
      <c r="H169" s="77"/>
      <c r="I169" s="77"/>
      <c r="J169" s="77"/>
      <c r="K169" s="77"/>
      <c r="L169" s="77"/>
    </row>
    <row r="170" spans="1:12">
      <c r="A170" s="210">
        <v>146</v>
      </c>
      <c r="B170" s="109"/>
      <c r="C170" s="109"/>
      <c r="D170" s="109"/>
      <c r="E170" s="109"/>
      <c r="F170" s="77"/>
      <c r="G170" s="77"/>
      <c r="H170" s="77"/>
      <c r="I170" s="77"/>
      <c r="J170" s="77"/>
      <c r="K170" s="77"/>
      <c r="L170" s="77"/>
    </row>
    <row r="171" spans="1:12">
      <c r="A171" s="210">
        <v>147</v>
      </c>
      <c r="B171" s="109"/>
      <c r="C171" s="109"/>
      <c r="D171" s="109"/>
      <c r="E171" s="109"/>
      <c r="F171" s="77"/>
      <c r="G171" s="77"/>
      <c r="H171" s="77"/>
      <c r="I171" s="77"/>
      <c r="J171" s="77"/>
      <c r="K171" s="77"/>
      <c r="L171" s="77"/>
    </row>
    <row r="172" spans="1:12">
      <c r="A172" s="210">
        <v>148</v>
      </c>
      <c r="B172" s="109"/>
      <c r="C172" s="109"/>
      <c r="D172" s="109"/>
      <c r="E172" s="109"/>
      <c r="F172" s="77"/>
      <c r="G172" s="77"/>
      <c r="H172" s="77"/>
      <c r="I172" s="77"/>
      <c r="J172" s="77"/>
      <c r="K172" s="77"/>
      <c r="L172" s="77"/>
    </row>
    <row r="173" spans="1:12">
      <c r="A173" s="210">
        <v>149</v>
      </c>
      <c r="B173" s="109"/>
      <c r="C173" s="109"/>
      <c r="D173" s="109"/>
      <c r="E173" s="109"/>
      <c r="F173" s="77"/>
      <c r="G173" s="77"/>
      <c r="H173" s="77"/>
      <c r="I173" s="77"/>
      <c r="J173" s="77"/>
      <c r="K173" s="77"/>
      <c r="L173" s="77"/>
    </row>
    <row r="174" spans="1:12">
      <c r="A174" s="210">
        <v>150</v>
      </c>
      <c r="B174" s="109"/>
      <c r="C174" s="109"/>
      <c r="D174" s="109"/>
      <c r="E174" s="109"/>
      <c r="F174" s="77"/>
      <c r="G174" s="77"/>
      <c r="H174" s="77"/>
      <c r="I174" s="77"/>
      <c r="J174" s="77"/>
      <c r="K174" s="77"/>
      <c r="L174" s="77"/>
    </row>
    <row r="175" spans="1:12">
      <c r="A175" s="210">
        <v>151</v>
      </c>
      <c r="B175" s="109"/>
      <c r="C175" s="109"/>
      <c r="D175" s="109"/>
      <c r="E175" s="109"/>
      <c r="F175" s="77"/>
      <c r="G175" s="77"/>
      <c r="H175" s="77"/>
      <c r="I175" s="77"/>
      <c r="J175" s="77"/>
      <c r="K175" s="77"/>
      <c r="L175" s="77"/>
    </row>
    <row r="176" spans="1:12">
      <c r="A176" s="210">
        <v>152</v>
      </c>
      <c r="B176" s="109"/>
      <c r="C176" s="109"/>
      <c r="D176" s="109"/>
      <c r="E176" s="109"/>
      <c r="F176" s="77"/>
      <c r="G176" s="77"/>
      <c r="H176" s="77"/>
      <c r="I176" s="77"/>
      <c r="J176" s="77"/>
      <c r="K176" s="77"/>
      <c r="L176" s="77"/>
    </row>
    <row r="177" spans="1:12">
      <c r="A177" s="210">
        <v>153</v>
      </c>
      <c r="B177" s="109"/>
      <c r="C177" s="109"/>
      <c r="D177" s="109"/>
      <c r="E177" s="109"/>
      <c r="F177" s="77"/>
      <c r="G177" s="77"/>
      <c r="H177" s="77"/>
      <c r="I177" s="77"/>
      <c r="J177" s="77"/>
      <c r="K177" s="77"/>
      <c r="L177" s="77"/>
    </row>
    <row r="178" spans="1:12">
      <c r="A178" s="210">
        <v>154</v>
      </c>
      <c r="B178" s="109"/>
      <c r="C178" s="109"/>
      <c r="D178" s="109"/>
      <c r="E178" s="109"/>
      <c r="F178" s="77"/>
      <c r="G178" s="77"/>
      <c r="H178" s="77"/>
      <c r="I178" s="77"/>
      <c r="J178" s="77"/>
      <c r="K178" s="77"/>
      <c r="L178" s="77"/>
    </row>
    <row r="179" spans="1:12">
      <c r="A179" s="210">
        <v>155</v>
      </c>
      <c r="B179" s="109"/>
      <c r="C179" s="109"/>
      <c r="D179" s="109"/>
      <c r="E179" s="109"/>
      <c r="F179" s="77"/>
      <c r="G179" s="77"/>
      <c r="H179" s="77"/>
      <c r="I179" s="77"/>
      <c r="J179" s="77"/>
      <c r="K179" s="77"/>
      <c r="L179" s="77"/>
    </row>
    <row r="180" spans="1:12">
      <c r="A180" s="210">
        <v>156</v>
      </c>
      <c r="B180" s="109"/>
      <c r="C180" s="109"/>
      <c r="D180" s="109"/>
      <c r="E180" s="109"/>
      <c r="F180" s="77"/>
      <c r="G180" s="77"/>
      <c r="H180" s="77"/>
      <c r="I180" s="77"/>
      <c r="J180" s="77"/>
      <c r="K180" s="77"/>
      <c r="L180" s="77"/>
    </row>
    <row r="181" spans="1:12">
      <c r="A181" s="210">
        <v>157</v>
      </c>
      <c r="B181" s="109"/>
      <c r="C181" s="109"/>
      <c r="D181" s="109"/>
      <c r="E181" s="109"/>
      <c r="F181" s="77"/>
      <c r="G181" s="77"/>
      <c r="H181" s="77"/>
      <c r="I181" s="77"/>
      <c r="J181" s="77"/>
      <c r="K181" s="77"/>
      <c r="L181" s="77"/>
    </row>
    <row r="182" spans="1:12">
      <c r="A182" s="210">
        <v>158</v>
      </c>
      <c r="B182" s="109"/>
      <c r="C182" s="109"/>
      <c r="D182" s="109"/>
      <c r="E182" s="109"/>
      <c r="F182" s="77"/>
      <c r="G182" s="77"/>
      <c r="H182" s="77"/>
      <c r="I182" s="77"/>
      <c r="J182" s="77"/>
      <c r="K182" s="77"/>
      <c r="L182" s="77"/>
    </row>
    <row r="183" spans="1:12">
      <c r="A183" s="210">
        <v>159</v>
      </c>
      <c r="B183" s="109"/>
      <c r="C183" s="109"/>
      <c r="D183" s="109"/>
      <c r="E183" s="109"/>
      <c r="F183" s="77"/>
      <c r="G183" s="77"/>
      <c r="H183" s="77"/>
      <c r="I183" s="77"/>
      <c r="J183" s="77"/>
      <c r="K183" s="77"/>
      <c r="L183" s="77"/>
    </row>
    <row r="184" spans="1:12">
      <c r="A184" s="210">
        <v>160</v>
      </c>
      <c r="B184" s="109"/>
      <c r="C184" s="109"/>
      <c r="D184" s="109"/>
      <c r="E184" s="109"/>
      <c r="F184" s="77"/>
      <c r="G184" s="77"/>
      <c r="H184" s="77"/>
      <c r="I184" s="77"/>
      <c r="J184" s="77"/>
      <c r="K184" s="77"/>
      <c r="L184" s="77"/>
    </row>
    <row r="185" spans="1:12">
      <c r="A185" s="210">
        <v>161</v>
      </c>
      <c r="B185" s="109"/>
      <c r="C185" s="109"/>
      <c r="D185" s="109"/>
      <c r="E185" s="109"/>
      <c r="F185" s="77"/>
      <c r="G185" s="77"/>
      <c r="H185" s="77"/>
      <c r="I185" s="77"/>
      <c r="J185" s="77"/>
      <c r="K185" s="77"/>
      <c r="L185" s="77"/>
    </row>
    <row r="186" spans="1:12">
      <c r="A186" s="210">
        <v>162</v>
      </c>
      <c r="B186" s="109"/>
      <c r="C186" s="109"/>
      <c r="D186" s="109"/>
      <c r="E186" s="109"/>
      <c r="F186" s="77"/>
      <c r="G186" s="77"/>
      <c r="H186" s="77"/>
      <c r="I186" s="77"/>
      <c r="J186" s="77"/>
      <c r="K186" s="77"/>
      <c r="L186" s="77"/>
    </row>
    <row r="187" spans="1:12">
      <c r="A187" s="210">
        <v>163</v>
      </c>
      <c r="B187" s="109"/>
      <c r="C187" s="109"/>
      <c r="D187" s="109"/>
      <c r="E187" s="109"/>
      <c r="F187" s="77"/>
      <c r="G187" s="77"/>
      <c r="H187" s="77"/>
      <c r="I187" s="77"/>
      <c r="J187" s="77"/>
      <c r="K187" s="77"/>
      <c r="L187" s="77"/>
    </row>
    <row r="188" spans="1:12">
      <c r="A188" s="210">
        <v>164</v>
      </c>
      <c r="B188" s="109"/>
      <c r="C188" s="109"/>
      <c r="D188" s="109"/>
      <c r="E188" s="109"/>
      <c r="F188" s="77"/>
      <c r="G188" s="77"/>
      <c r="H188" s="77"/>
      <c r="I188" s="77"/>
      <c r="J188" s="77"/>
      <c r="K188" s="77"/>
      <c r="L188" s="77"/>
    </row>
    <row r="189" spans="1:12">
      <c r="A189" s="210">
        <v>165</v>
      </c>
      <c r="B189" s="109"/>
      <c r="C189" s="109"/>
      <c r="D189" s="109"/>
      <c r="E189" s="109"/>
      <c r="F189" s="77"/>
      <c r="G189" s="77"/>
      <c r="H189" s="77"/>
      <c r="I189" s="77"/>
      <c r="J189" s="77"/>
      <c r="K189" s="77"/>
      <c r="L189" s="77"/>
    </row>
    <row r="190" spans="1:12">
      <c r="A190" s="210">
        <v>166</v>
      </c>
      <c r="B190" s="109"/>
      <c r="C190" s="109"/>
      <c r="D190" s="109"/>
      <c r="E190" s="109"/>
      <c r="F190" s="77"/>
      <c r="G190" s="77"/>
      <c r="H190" s="77"/>
      <c r="I190" s="77"/>
      <c r="J190" s="77"/>
      <c r="K190" s="77"/>
      <c r="L190" s="77"/>
    </row>
    <row r="191" spans="1:12">
      <c r="A191" s="210">
        <v>167</v>
      </c>
      <c r="B191" s="109"/>
      <c r="C191" s="109"/>
      <c r="D191" s="109"/>
      <c r="E191" s="109"/>
      <c r="F191" s="77"/>
      <c r="G191" s="77"/>
      <c r="H191" s="77"/>
      <c r="I191" s="77"/>
      <c r="J191" s="77"/>
      <c r="K191" s="77"/>
      <c r="L191" s="77"/>
    </row>
    <row r="192" spans="1:12">
      <c r="A192" s="210">
        <v>168</v>
      </c>
      <c r="B192" s="109"/>
      <c r="C192" s="109"/>
      <c r="D192" s="109"/>
      <c r="E192" s="109"/>
      <c r="F192" s="77"/>
      <c r="G192" s="77"/>
      <c r="H192" s="77"/>
      <c r="I192" s="77"/>
      <c r="J192" s="77"/>
      <c r="K192" s="77"/>
      <c r="L192" s="77"/>
    </row>
    <row r="193" spans="1:12">
      <c r="A193" s="210">
        <v>169</v>
      </c>
      <c r="B193" s="109"/>
      <c r="C193" s="109"/>
      <c r="D193" s="109"/>
      <c r="E193" s="109"/>
      <c r="F193" s="77"/>
      <c r="G193" s="77"/>
      <c r="H193" s="77"/>
      <c r="I193" s="77"/>
      <c r="J193" s="77"/>
      <c r="K193" s="77"/>
      <c r="L193" s="77"/>
    </row>
    <row r="194" spans="1:12">
      <c r="A194" s="210">
        <v>170</v>
      </c>
      <c r="B194" s="109"/>
      <c r="C194" s="109"/>
      <c r="D194" s="109"/>
      <c r="E194" s="109"/>
      <c r="F194" s="77"/>
      <c r="G194" s="77"/>
      <c r="H194" s="77"/>
      <c r="I194" s="77"/>
      <c r="J194" s="77"/>
      <c r="K194" s="77"/>
      <c r="L194" s="77"/>
    </row>
    <row r="195" spans="1:12">
      <c r="A195" s="210">
        <v>171</v>
      </c>
      <c r="B195" s="109"/>
      <c r="C195" s="109"/>
      <c r="D195" s="109"/>
      <c r="E195" s="109"/>
      <c r="F195" s="77"/>
      <c r="G195" s="77"/>
      <c r="H195" s="77"/>
      <c r="I195" s="77"/>
      <c r="J195" s="77"/>
      <c r="K195" s="77"/>
      <c r="L195" s="77"/>
    </row>
    <row r="196" spans="1:12">
      <c r="A196" s="210">
        <v>172</v>
      </c>
      <c r="B196" s="109"/>
      <c r="C196" s="109"/>
      <c r="D196" s="109"/>
      <c r="E196" s="109"/>
      <c r="F196" s="77"/>
      <c r="G196" s="77"/>
      <c r="H196" s="77"/>
      <c r="I196" s="77"/>
      <c r="J196" s="77"/>
      <c r="K196" s="77"/>
      <c r="L196" s="77"/>
    </row>
    <row r="197" spans="1:12">
      <c r="A197" s="210">
        <v>173</v>
      </c>
      <c r="B197" s="109"/>
      <c r="C197" s="109"/>
      <c r="D197" s="109"/>
      <c r="E197" s="109"/>
      <c r="F197" s="77"/>
      <c r="G197" s="77"/>
      <c r="H197" s="77"/>
      <c r="I197" s="77"/>
      <c r="J197" s="77"/>
      <c r="K197" s="77"/>
      <c r="L197" s="77"/>
    </row>
    <row r="198" spans="1:12">
      <c r="A198" s="210">
        <v>174</v>
      </c>
      <c r="B198" s="109"/>
      <c r="C198" s="109"/>
      <c r="D198" s="109"/>
      <c r="E198" s="109"/>
      <c r="F198" s="77"/>
      <c r="G198" s="77"/>
      <c r="H198" s="77"/>
      <c r="I198" s="77"/>
      <c r="J198" s="77"/>
      <c r="K198" s="77"/>
      <c r="L198" s="77"/>
    </row>
    <row r="199" spans="1:12">
      <c r="A199" s="210">
        <v>175</v>
      </c>
      <c r="B199" s="109"/>
      <c r="C199" s="109"/>
      <c r="D199" s="109"/>
      <c r="E199" s="109"/>
      <c r="F199" s="77"/>
      <c r="G199" s="77"/>
      <c r="H199" s="77"/>
      <c r="I199" s="77"/>
      <c r="J199" s="77"/>
      <c r="K199" s="77"/>
      <c r="L199" s="77"/>
    </row>
    <row r="200" spans="1:12">
      <c r="A200" s="210">
        <v>176</v>
      </c>
      <c r="B200" s="109"/>
      <c r="C200" s="109"/>
      <c r="D200" s="109"/>
      <c r="E200" s="109"/>
      <c r="F200" s="77"/>
      <c r="G200" s="77"/>
      <c r="H200" s="77"/>
      <c r="I200" s="77"/>
      <c r="J200" s="77"/>
      <c r="K200" s="77"/>
      <c r="L200" s="77"/>
    </row>
    <row r="201" spans="1:12">
      <c r="A201" s="210">
        <v>177</v>
      </c>
      <c r="B201" s="109"/>
      <c r="C201" s="109"/>
      <c r="D201" s="109"/>
      <c r="E201" s="109"/>
      <c r="F201" s="77"/>
      <c r="G201" s="77"/>
      <c r="H201" s="77"/>
      <c r="I201" s="77"/>
      <c r="J201" s="77"/>
      <c r="K201" s="77"/>
      <c r="L201" s="77"/>
    </row>
    <row r="202" spans="1:12">
      <c r="A202" s="210">
        <v>178</v>
      </c>
      <c r="B202" s="109"/>
      <c r="C202" s="109"/>
      <c r="D202" s="109"/>
      <c r="E202" s="109"/>
      <c r="F202" s="77"/>
      <c r="G202" s="77"/>
      <c r="H202" s="77"/>
      <c r="I202" s="77"/>
      <c r="J202" s="77"/>
      <c r="K202" s="77"/>
      <c r="L202" s="77"/>
    </row>
    <row r="203" spans="1:12">
      <c r="A203" s="210">
        <v>179</v>
      </c>
      <c r="B203" s="109"/>
      <c r="C203" s="109"/>
      <c r="D203" s="109"/>
      <c r="E203" s="109"/>
      <c r="F203" s="77"/>
      <c r="G203" s="77"/>
      <c r="H203" s="77"/>
      <c r="I203" s="77"/>
      <c r="J203" s="77"/>
      <c r="K203" s="77"/>
      <c r="L203" s="77"/>
    </row>
    <row r="204" spans="1:12">
      <c r="A204" s="210">
        <v>180</v>
      </c>
      <c r="B204" s="109"/>
      <c r="C204" s="109"/>
      <c r="D204" s="109"/>
      <c r="E204" s="109"/>
      <c r="F204" s="77"/>
      <c r="G204" s="77"/>
      <c r="H204" s="77"/>
      <c r="I204" s="77"/>
      <c r="J204" s="77"/>
      <c r="K204" s="77"/>
      <c r="L204" s="77"/>
    </row>
    <row r="205" spans="1:12">
      <c r="A205" s="210">
        <v>181</v>
      </c>
      <c r="B205" s="109"/>
      <c r="C205" s="109"/>
      <c r="D205" s="109"/>
      <c r="E205" s="109"/>
      <c r="F205" s="77"/>
      <c r="G205" s="77"/>
      <c r="H205" s="77"/>
      <c r="I205" s="77"/>
      <c r="J205" s="77"/>
      <c r="K205" s="77"/>
      <c r="L205" s="77"/>
    </row>
    <row r="206" spans="1:12">
      <c r="A206" s="210">
        <v>182</v>
      </c>
      <c r="B206" s="109"/>
      <c r="C206" s="109"/>
      <c r="D206" s="109"/>
      <c r="E206" s="109"/>
      <c r="F206" s="77"/>
      <c r="G206" s="77"/>
      <c r="H206" s="77"/>
      <c r="I206" s="77"/>
      <c r="J206" s="77"/>
      <c r="K206" s="77"/>
      <c r="L206" s="77"/>
    </row>
    <row r="207" spans="1:12">
      <c r="A207" s="210">
        <v>183</v>
      </c>
      <c r="B207" s="109"/>
      <c r="C207" s="109"/>
      <c r="D207" s="109"/>
      <c r="E207" s="109"/>
      <c r="F207" s="77"/>
      <c r="G207" s="77"/>
      <c r="H207" s="77"/>
      <c r="I207" s="77"/>
      <c r="J207" s="77"/>
      <c r="K207" s="77"/>
      <c r="L207" s="77"/>
    </row>
    <row r="208" spans="1:12">
      <c r="A208" s="210">
        <v>184</v>
      </c>
      <c r="B208" s="109"/>
      <c r="C208" s="109"/>
      <c r="D208" s="109"/>
      <c r="E208" s="109"/>
      <c r="F208" s="77"/>
      <c r="G208" s="77"/>
      <c r="H208" s="77"/>
      <c r="I208" s="77"/>
      <c r="J208" s="77"/>
      <c r="K208" s="77"/>
      <c r="L208" s="77"/>
    </row>
    <row r="209" spans="1:12">
      <c r="A209" s="210">
        <v>185</v>
      </c>
      <c r="B209" s="109"/>
      <c r="C209" s="109"/>
      <c r="D209" s="109"/>
      <c r="E209" s="109"/>
      <c r="F209" s="77"/>
      <c r="G209" s="77"/>
      <c r="H209" s="77"/>
      <c r="I209" s="77"/>
      <c r="J209" s="77"/>
      <c r="K209" s="77"/>
      <c r="L209" s="77"/>
    </row>
    <row r="210" spans="1:12">
      <c r="A210" s="210">
        <v>186</v>
      </c>
      <c r="B210" s="109"/>
      <c r="C210" s="109"/>
      <c r="D210" s="109"/>
      <c r="E210" s="109"/>
      <c r="F210" s="77"/>
      <c r="G210" s="77"/>
      <c r="H210" s="77"/>
      <c r="I210" s="77"/>
      <c r="J210" s="77"/>
      <c r="K210" s="77"/>
      <c r="L210" s="77"/>
    </row>
    <row r="211" spans="1:12">
      <c r="A211" s="210">
        <v>187</v>
      </c>
      <c r="B211" s="109"/>
      <c r="C211" s="109"/>
      <c r="D211" s="109"/>
      <c r="E211" s="109"/>
      <c r="F211" s="77"/>
      <c r="G211" s="77"/>
      <c r="H211" s="77"/>
      <c r="I211" s="77"/>
      <c r="J211" s="77"/>
      <c r="K211" s="77"/>
      <c r="L211" s="77"/>
    </row>
    <row r="212" spans="1:12">
      <c r="A212" s="210">
        <v>188</v>
      </c>
      <c r="B212" s="109"/>
      <c r="C212" s="109"/>
      <c r="D212" s="109"/>
      <c r="E212" s="109"/>
      <c r="F212" s="77"/>
      <c r="G212" s="77"/>
      <c r="H212" s="77"/>
      <c r="I212" s="77"/>
      <c r="J212" s="77"/>
      <c r="K212" s="77"/>
      <c r="L212" s="77"/>
    </row>
    <row r="213" spans="1:12">
      <c r="A213" s="210">
        <v>189</v>
      </c>
      <c r="B213" s="109"/>
      <c r="C213" s="109"/>
      <c r="D213" s="109"/>
      <c r="E213" s="109"/>
      <c r="F213" s="77"/>
      <c r="G213" s="77"/>
      <c r="H213" s="77"/>
      <c r="I213" s="77"/>
      <c r="J213" s="77"/>
      <c r="K213" s="77"/>
      <c r="L213" s="77"/>
    </row>
    <row r="214" spans="1:12">
      <c r="A214" s="210">
        <v>190</v>
      </c>
      <c r="B214" s="109"/>
      <c r="C214" s="109"/>
      <c r="D214" s="109"/>
      <c r="E214" s="109"/>
      <c r="F214" s="77"/>
      <c r="G214" s="77"/>
      <c r="H214" s="77"/>
      <c r="I214" s="77"/>
      <c r="J214" s="77"/>
      <c r="K214" s="77"/>
      <c r="L214" s="77"/>
    </row>
    <row r="215" spans="1:12">
      <c r="A215" s="210">
        <v>191</v>
      </c>
      <c r="B215" s="109"/>
      <c r="C215" s="109"/>
      <c r="D215" s="109"/>
      <c r="E215" s="109"/>
      <c r="F215" s="77"/>
      <c r="G215" s="77"/>
      <c r="H215" s="77"/>
      <c r="I215" s="77"/>
      <c r="J215" s="77"/>
      <c r="K215" s="77"/>
      <c r="L215" s="77"/>
    </row>
    <row r="216" spans="1:12">
      <c r="A216" s="210">
        <v>192</v>
      </c>
      <c r="B216" s="109"/>
      <c r="C216" s="109"/>
      <c r="D216" s="109"/>
      <c r="E216" s="109"/>
      <c r="F216" s="77"/>
      <c r="G216" s="77"/>
      <c r="H216" s="77"/>
      <c r="I216" s="77"/>
      <c r="J216" s="77"/>
      <c r="K216" s="77"/>
      <c r="L216" s="77"/>
    </row>
    <row r="217" spans="1:12">
      <c r="A217" s="210">
        <v>193</v>
      </c>
      <c r="B217" s="109"/>
      <c r="C217" s="109"/>
      <c r="D217" s="109"/>
      <c r="E217" s="109"/>
      <c r="F217" s="77"/>
      <c r="G217" s="77"/>
      <c r="H217" s="77"/>
      <c r="I217" s="77"/>
      <c r="J217" s="77"/>
      <c r="K217" s="77"/>
      <c r="L217" s="77"/>
    </row>
    <row r="218" spans="1:12">
      <c r="A218" s="210">
        <v>194</v>
      </c>
      <c r="B218" s="109"/>
      <c r="C218" s="109"/>
      <c r="D218" s="109"/>
      <c r="E218" s="109"/>
      <c r="F218" s="77"/>
      <c r="G218" s="77"/>
      <c r="H218" s="77"/>
      <c r="I218" s="77"/>
      <c r="J218" s="77"/>
      <c r="K218" s="77"/>
      <c r="L218" s="77"/>
    </row>
    <row r="219" spans="1:12">
      <c r="A219" s="210">
        <v>195</v>
      </c>
      <c r="B219" s="109"/>
      <c r="C219" s="109"/>
      <c r="D219" s="109"/>
      <c r="E219" s="109"/>
      <c r="F219" s="77"/>
      <c r="G219" s="77"/>
      <c r="H219" s="77"/>
      <c r="I219" s="77"/>
      <c r="J219" s="77"/>
      <c r="K219" s="77"/>
      <c r="L219" s="77"/>
    </row>
    <row r="220" spans="1:12">
      <c r="A220" s="210">
        <v>196</v>
      </c>
      <c r="B220" s="109"/>
      <c r="C220" s="109"/>
      <c r="D220" s="109"/>
      <c r="E220" s="109"/>
      <c r="F220" s="77"/>
      <c r="G220" s="77"/>
      <c r="H220" s="77"/>
      <c r="I220" s="77"/>
      <c r="J220" s="77"/>
      <c r="K220" s="77"/>
      <c r="L220" s="77"/>
    </row>
    <row r="221" spans="1:12">
      <c r="A221" s="210">
        <v>197</v>
      </c>
      <c r="B221" s="109"/>
      <c r="C221" s="109"/>
      <c r="D221" s="109"/>
      <c r="E221" s="109"/>
      <c r="F221" s="77"/>
      <c r="G221" s="77"/>
      <c r="H221" s="77"/>
      <c r="I221" s="77"/>
      <c r="J221" s="77"/>
      <c r="K221" s="77"/>
      <c r="L221" s="77"/>
    </row>
    <row r="222" spans="1:12">
      <c r="A222" s="210">
        <v>198</v>
      </c>
      <c r="B222" s="109"/>
      <c r="C222" s="109"/>
      <c r="D222" s="109"/>
      <c r="E222" s="109"/>
      <c r="F222" s="77"/>
      <c r="G222" s="77"/>
      <c r="H222" s="77"/>
      <c r="I222" s="77"/>
      <c r="J222" s="77"/>
      <c r="K222" s="77"/>
      <c r="L222" s="77"/>
    </row>
    <row r="223" spans="1:12">
      <c r="A223" s="210">
        <v>199</v>
      </c>
      <c r="B223" s="109"/>
      <c r="C223" s="109"/>
      <c r="D223" s="109"/>
      <c r="E223" s="109"/>
      <c r="F223" s="77"/>
      <c r="G223" s="77"/>
      <c r="H223" s="77"/>
      <c r="I223" s="77"/>
      <c r="J223" s="77"/>
      <c r="K223" s="77"/>
      <c r="L223" s="77"/>
    </row>
    <row r="224" spans="1:12">
      <c r="A224" s="210">
        <v>200</v>
      </c>
      <c r="B224" s="109"/>
      <c r="C224" s="109"/>
      <c r="D224" s="109"/>
      <c r="E224" s="109"/>
      <c r="F224" s="77"/>
      <c r="G224" s="77"/>
      <c r="H224" s="77"/>
      <c r="I224" s="77"/>
      <c r="J224" s="77"/>
      <c r="K224" s="77"/>
      <c r="L224" s="77"/>
    </row>
    <row r="225" spans="1:12">
      <c r="A225" s="210">
        <v>201</v>
      </c>
      <c r="B225" s="109"/>
      <c r="C225" s="109"/>
      <c r="D225" s="109"/>
      <c r="E225" s="109"/>
      <c r="F225" s="77"/>
      <c r="G225" s="77"/>
      <c r="H225" s="77"/>
      <c r="I225" s="77"/>
      <c r="J225" s="77"/>
      <c r="K225" s="77"/>
      <c r="L225" s="77"/>
    </row>
    <row r="226" spans="1:12">
      <c r="A226" s="210">
        <v>202</v>
      </c>
      <c r="B226" s="109"/>
      <c r="C226" s="109"/>
      <c r="D226" s="109"/>
      <c r="E226" s="109"/>
      <c r="F226" s="77"/>
      <c r="G226" s="77"/>
      <c r="H226" s="77"/>
      <c r="I226" s="77"/>
      <c r="J226" s="77"/>
      <c r="K226" s="77"/>
      <c r="L226" s="77"/>
    </row>
    <row r="227" spans="1:12">
      <c r="A227" s="210">
        <v>203</v>
      </c>
      <c r="B227" s="109"/>
      <c r="C227" s="109"/>
      <c r="D227" s="109"/>
      <c r="E227" s="109"/>
      <c r="F227" s="77"/>
      <c r="G227" s="77"/>
      <c r="H227" s="77"/>
      <c r="I227" s="77"/>
      <c r="J227" s="77"/>
      <c r="K227" s="77"/>
      <c r="L227" s="77"/>
    </row>
    <row r="228" spans="1:12">
      <c r="A228" s="210">
        <v>204</v>
      </c>
      <c r="B228" s="109"/>
      <c r="C228" s="109"/>
      <c r="D228" s="109"/>
      <c r="E228" s="109"/>
      <c r="F228" s="77"/>
      <c r="G228" s="77"/>
      <c r="H228" s="77"/>
      <c r="I228" s="77"/>
      <c r="J228" s="77"/>
      <c r="K228" s="77"/>
      <c r="L228" s="77"/>
    </row>
    <row r="229" spans="1:12">
      <c r="A229" s="210">
        <v>205</v>
      </c>
      <c r="B229" s="109"/>
      <c r="C229" s="109"/>
      <c r="D229" s="109"/>
      <c r="E229" s="109"/>
      <c r="F229" s="77"/>
      <c r="G229" s="77"/>
      <c r="H229" s="77"/>
      <c r="I229" s="77"/>
      <c r="J229" s="77"/>
      <c r="K229" s="77"/>
      <c r="L229" s="77"/>
    </row>
    <row r="230" spans="1:12">
      <c r="A230" s="210">
        <v>206</v>
      </c>
      <c r="B230" s="109"/>
      <c r="C230" s="109"/>
      <c r="D230" s="109"/>
      <c r="E230" s="109"/>
      <c r="F230" s="77"/>
      <c r="G230" s="77"/>
      <c r="H230" s="77"/>
      <c r="I230" s="77"/>
      <c r="J230" s="77"/>
      <c r="K230" s="77"/>
      <c r="L230" s="77"/>
    </row>
    <row r="231" spans="1:12">
      <c r="A231" s="210">
        <v>207</v>
      </c>
      <c r="B231" s="109"/>
      <c r="C231" s="109"/>
      <c r="D231" s="109"/>
      <c r="E231" s="109"/>
      <c r="F231" s="77"/>
      <c r="G231" s="77"/>
      <c r="H231" s="77"/>
      <c r="I231" s="77"/>
      <c r="J231" s="77"/>
      <c r="K231" s="77"/>
      <c r="L231" s="77"/>
    </row>
    <row r="232" spans="1:12">
      <c r="A232" s="210">
        <v>208</v>
      </c>
      <c r="B232" s="109"/>
      <c r="C232" s="109"/>
      <c r="D232" s="109"/>
      <c r="E232" s="109"/>
      <c r="F232" s="77"/>
      <c r="G232" s="77"/>
      <c r="H232" s="77"/>
      <c r="I232" s="77"/>
      <c r="J232" s="77"/>
      <c r="K232" s="77"/>
      <c r="L232" s="77"/>
    </row>
    <row r="233" spans="1:12">
      <c r="A233" s="210">
        <v>209</v>
      </c>
      <c r="B233" s="109"/>
      <c r="C233" s="109"/>
      <c r="D233" s="109"/>
      <c r="E233" s="109"/>
      <c r="F233" s="77"/>
      <c r="G233" s="77"/>
      <c r="H233" s="77"/>
      <c r="I233" s="77"/>
      <c r="J233" s="77"/>
      <c r="K233" s="77"/>
      <c r="L233" s="77"/>
    </row>
    <row r="234" spans="1:12">
      <c r="A234" s="210">
        <v>210</v>
      </c>
      <c r="B234" s="109"/>
      <c r="C234" s="109"/>
      <c r="D234" s="109"/>
      <c r="E234" s="109"/>
      <c r="F234" s="77"/>
      <c r="G234" s="77"/>
      <c r="H234" s="77"/>
      <c r="I234" s="77"/>
      <c r="J234" s="77"/>
      <c r="K234" s="77"/>
      <c r="L234" s="77"/>
    </row>
    <row r="235" spans="1:12">
      <c r="A235" s="210">
        <v>211</v>
      </c>
      <c r="B235" s="109"/>
      <c r="C235" s="109"/>
      <c r="D235" s="109"/>
      <c r="E235" s="109"/>
      <c r="F235" s="77"/>
      <c r="G235" s="77"/>
      <c r="H235" s="77"/>
      <c r="I235" s="77"/>
      <c r="J235" s="77"/>
      <c r="K235" s="77"/>
      <c r="L235" s="77"/>
    </row>
    <row r="236" spans="1:12">
      <c r="A236" s="210">
        <v>212</v>
      </c>
      <c r="B236" s="109"/>
      <c r="C236" s="109"/>
      <c r="D236" s="109"/>
      <c r="E236" s="109"/>
      <c r="F236" s="77"/>
      <c r="G236" s="77"/>
      <c r="H236" s="77"/>
      <c r="I236" s="77"/>
      <c r="J236" s="77"/>
      <c r="K236" s="77"/>
      <c r="L236" s="77"/>
    </row>
    <row r="237" spans="1:12">
      <c r="A237" s="210">
        <v>213</v>
      </c>
      <c r="B237" s="109"/>
      <c r="C237" s="109"/>
      <c r="D237" s="109"/>
      <c r="E237" s="109"/>
      <c r="F237" s="77"/>
      <c r="G237" s="77"/>
      <c r="H237" s="77"/>
      <c r="I237" s="77"/>
      <c r="J237" s="77"/>
      <c r="K237" s="77"/>
      <c r="L237" s="77"/>
    </row>
    <row r="238" spans="1:12">
      <c r="A238" s="210">
        <v>214</v>
      </c>
      <c r="B238" s="109"/>
      <c r="C238" s="109"/>
      <c r="D238" s="109"/>
      <c r="E238" s="109"/>
      <c r="F238" s="77"/>
      <c r="G238" s="77"/>
      <c r="H238" s="77"/>
      <c r="I238" s="77"/>
      <c r="J238" s="77"/>
      <c r="K238" s="77"/>
      <c r="L238" s="77"/>
    </row>
    <row r="239" spans="1:12">
      <c r="A239" s="210">
        <v>215</v>
      </c>
      <c r="B239" s="109"/>
      <c r="C239" s="109"/>
      <c r="D239" s="109"/>
      <c r="E239" s="109"/>
      <c r="F239" s="77"/>
      <c r="G239" s="77"/>
      <c r="H239" s="77"/>
      <c r="I239" s="77"/>
      <c r="J239" s="77"/>
      <c r="K239" s="77"/>
      <c r="L239" s="77"/>
    </row>
    <row r="240" spans="1:12">
      <c r="A240" s="210">
        <v>216</v>
      </c>
      <c r="B240" s="109"/>
      <c r="C240" s="109"/>
      <c r="D240" s="109"/>
      <c r="E240" s="109"/>
      <c r="F240" s="77"/>
      <c r="G240" s="77"/>
      <c r="H240" s="77"/>
      <c r="I240" s="77"/>
      <c r="J240" s="77"/>
      <c r="K240" s="77"/>
      <c r="L240" s="77"/>
    </row>
    <row r="241" spans="1:12">
      <c r="A241" s="210">
        <v>217</v>
      </c>
      <c r="B241" s="109"/>
      <c r="C241" s="109"/>
      <c r="D241" s="109"/>
      <c r="E241" s="109"/>
      <c r="F241" s="77"/>
      <c r="G241" s="77"/>
      <c r="H241" s="77"/>
      <c r="I241" s="77"/>
      <c r="J241" s="77"/>
      <c r="K241" s="77"/>
      <c r="L241" s="77"/>
    </row>
    <row r="242" spans="1:12">
      <c r="A242" s="210">
        <v>218</v>
      </c>
      <c r="B242" s="109"/>
      <c r="C242" s="109"/>
      <c r="D242" s="109"/>
      <c r="E242" s="109"/>
      <c r="F242" s="77"/>
      <c r="G242" s="77"/>
      <c r="H242" s="77"/>
      <c r="I242" s="77"/>
      <c r="J242" s="77"/>
      <c r="K242" s="77"/>
      <c r="L242" s="77"/>
    </row>
    <row r="243" spans="1:12">
      <c r="A243" s="210">
        <v>219</v>
      </c>
      <c r="B243" s="109"/>
      <c r="C243" s="109"/>
      <c r="D243" s="109"/>
      <c r="E243" s="109"/>
      <c r="F243" s="77"/>
      <c r="G243" s="77"/>
      <c r="H243" s="77"/>
      <c r="I243" s="77"/>
      <c r="J243" s="77"/>
      <c r="K243" s="77"/>
      <c r="L243" s="77"/>
    </row>
    <row r="244" spans="1:12">
      <c r="A244" s="210">
        <v>220</v>
      </c>
      <c r="B244" s="109"/>
      <c r="C244" s="109"/>
      <c r="D244" s="109"/>
      <c r="E244" s="109"/>
      <c r="F244" s="77"/>
      <c r="G244" s="77"/>
      <c r="H244" s="77"/>
      <c r="I244" s="77"/>
      <c r="J244" s="77"/>
      <c r="K244" s="77"/>
      <c r="L244" s="77"/>
    </row>
    <row r="245" spans="1:12">
      <c r="A245" s="210">
        <v>221</v>
      </c>
      <c r="B245" s="109"/>
      <c r="C245" s="109"/>
      <c r="D245" s="109"/>
      <c r="E245" s="109"/>
      <c r="F245" s="77"/>
      <c r="G245" s="77"/>
      <c r="H245" s="77"/>
      <c r="I245" s="77"/>
      <c r="J245" s="77"/>
      <c r="K245" s="77"/>
      <c r="L245" s="77"/>
    </row>
    <row r="246" spans="1:12">
      <c r="A246" s="210">
        <v>222</v>
      </c>
      <c r="B246" s="109"/>
      <c r="C246" s="109"/>
      <c r="D246" s="109"/>
      <c r="E246" s="109"/>
      <c r="F246" s="77"/>
      <c r="G246" s="77"/>
      <c r="H246" s="77"/>
      <c r="I246" s="77"/>
      <c r="J246" s="77"/>
      <c r="K246" s="77"/>
      <c r="L246" s="77"/>
    </row>
    <row r="247" spans="1:12">
      <c r="A247" s="210">
        <v>223</v>
      </c>
      <c r="B247" s="109"/>
      <c r="C247" s="109"/>
      <c r="D247" s="109"/>
      <c r="E247" s="109"/>
      <c r="F247" s="77"/>
      <c r="G247" s="77"/>
      <c r="H247" s="77"/>
      <c r="I247" s="77"/>
      <c r="J247" s="77"/>
      <c r="K247" s="77"/>
      <c r="L247" s="77"/>
    </row>
    <row r="248" spans="1:12">
      <c r="A248" s="210">
        <v>224</v>
      </c>
      <c r="B248" s="109"/>
      <c r="C248" s="109"/>
      <c r="D248" s="109"/>
      <c r="E248" s="109"/>
      <c r="F248" s="77"/>
      <c r="G248" s="77"/>
      <c r="H248" s="77"/>
      <c r="I248" s="77"/>
      <c r="J248" s="77"/>
      <c r="K248" s="77"/>
      <c r="L248" s="77"/>
    </row>
    <row r="249" spans="1:12">
      <c r="A249" s="210">
        <v>225</v>
      </c>
      <c r="B249" s="109"/>
      <c r="C249" s="109"/>
      <c r="D249" s="109"/>
      <c r="E249" s="109"/>
      <c r="F249" s="77"/>
      <c r="G249" s="77"/>
      <c r="H249" s="77"/>
      <c r="I249" s="77"/>
      <c r="J249" s="77"/>
      <c r="K249" s="77"/>
      <c r="L249" s="77"/>
    </row>
    <row r="250" spans="1:12">
      <c r="A250" s="210">
        <v>226</v>
      </c>
      <c r="B250" s="109"/>
      <c r="C250" s="109"/>
      <c r="D250" s="109"/>
      <c r="E250" s="109"/>
      <c r="F250" s="77"/>
      <c r="G250" s="77"/>
      <c r="H250" s="77"/>
      <c r="I250" s="77"/>
      <c r="J250" s="77"/>
      <c r="K250" s="77"/>
      <c r="L250" s="77"/>
    </row>
    <row r="251" spans="1:12">
      <c r="A251" s="210">
        <v>227</v>
      </c>
      <c r="B251" s="109"/>
      <c r="C251" s="109"/>
      <c r="D251" s="109"/>
      <c r="E251" s="109"/>
      <c r="F251" s="77"/>
      <c r="G251" s="77"/>
      <c r="H251" s="77"/>
      <c r="I251" s="77"/>
      <c r="J251" s="77"/>
      <c r="K251" s="77"/>
      <c r="L251" s="77"/>
    </row>
    <row r="252" spans="1:12">
      <c r="A252" s="210">
        <v>228</v>
      </c>
      <c r="B252" s="109"/>
      <c r="C252" s="109"/>
      <c r="D252" s="109"/>
      <c r="E252" s="109"/>
      <c r="F252" s="77"/>
      <c r="G252" s="77"/>
      <c r="H252" s="77"/>
      <c r="I252" s="77"/>
      <c r="J252" s="77"/>
      <c r="K252" s="77"/>
      <c r="L252" s="77"/>
    </row>
    <row r="253" spans="1:12">
      <c r="A253" s="210">
        <v>229</v>
      </c>
      <c r="B253" s="109"/>
      <c r="C253" s="109"/>
      <c r="D253" s="109"/>
      <c r="E253" s="109"/>
      <c r="F253" s="77"/>
      <c r="G253" s="77"/>
      <c r="H253" s="77"/>
      <c r="I253" s="77"/>
      <c r="J253" s="77"/>
      <c r="K253" s="77"/>
      <c r="L253" s="77"/>
    </row>
    <row r="254" spans="1:12">
      <c r="A254" s="210">
        <v>230</v>
      </c>
      <c r="B254" s="109"/>
      <c r="C254" s="109"/>
      <c r="D254" s="109"/>
      <c r="E254" s="109"/>
      <c r="F254" s="77"/>
      <c r="G254" s="77"/>
      <c r="H254" s="77"/>
      <c r="I254" s="77"/>
      <c r="J254" s="77"/>
      <c r="K254" s="77"/>
      <c r="L254" s="77"/>
    </row>
    <row r="255" spans="1:12">
      <c r="A255" s="210">
        <v>231</v>
      </c>
      <c r="B255" s="109"/>
      <c r="C255" s="109"/>
      <c r="D255" s="109"/>
      <c r="E255" s="109"/>
      <c r="F255" s="77"/>
      <c r="G255" s="77"/>
      <c r="H255" s="77"/>
      <c r="I255" s="77"/>
      <c r="J255" s="77"/>
      <c r="K255" s="77"/>
      <c r="L255" s="77"/>
    </row>
    <row r="256" spans="1:12">
      <c r="A256" s="210">
        <v>232</v>
      </c>
      <c r="B256" s="109"/>
      <c r="C256" s="109"/>
      <c r="D256" s="109"/>
      <c r="E256" s="109"/>
      <c r="F256" s="77"/>
      <c r="G256" s="77"/>
      <c r="H256" s="77"/>
      <c r="I256" s="77"/>
      <c r="J256" s="77"/>
      <c r="K256" s="77"/>
      <c r="L256" s="77"/>
    </row>
    <row r="257" spans="1:12">
      <c r="A257" s="210">
        <v>233</v>
      </c>
      <c r="B257" s="109"/>
      <c r="C257" s="109"/>
      <c r="D257" s="109"/>
      <c r="E257" s="109"/>
      <c r="F257" s="77"/>
      <c r="G257" s="77"/>
      <c r="H257" s="77"/>
      <c r="I257" s="77"/>
      <c r="J257" s="77"/>
      <c r="K257" s="77"/>
      <c r="L257" s="77"/>
    </row>
    <row r="258" spans="1:12">
      <c r="A258" s="210">
        <v>234</v>
      </c>
      <c r="B258" s="109"/>
      <c r="C258" s="109"/>
      <c r="D258" s="109"/>
      <c r="E258" s="109"/>
      <c r="F258" s="77"/>
      <c r="G258" s="77"/>
      <c r="H258" s="77"/>
      <c r="I258" s="77"/>
      <c r="J258" s="77"/>
      <c r="K258" s="77"/>
      <c r="L258" s="77"/>
    </row>
    <row r="259" spans="1:12">
      <c r="A259" s="210">
        <v>235</v>
      </c>
      <c r="B259" s="109"/>
      <c r="C259" s="109"/>
      <c r="D259" s="109"/>
      <c r="E259" s="109"/>
      <c r="F259" s="77"/>
      <c r="G259" s="77"/>
      <c r="H259" s="77"/>
      <c r="I259" s="77"/>
      <c r="J259" s="77"/>
      <c r="K259" s="77"/>
      <c r="L259" s="77"/>
    </row>
    <row r="260" spans="1:12">
      <c r="A260" s="210">
        <v>236</v>
      </c>
      <c r="B260" s="109"/>
      <c r="C260" s="109"/>
      <c r="D260" s="109"/>
      <c r="E260" s="109"/>
      <c r="F260" s="77"/>
      <c r="G260" s="77"/>
      <c r="H260" s="77"/>
      <c r="I260" s="77"/>
      <c r="J260" s="77"/>
      <c r="K260" s="77"/>
      <c r="L260" s="77"/>
    </row>
    <row r="261" spans="1:12">
      <c r="A261" s="210">
        <v>237</v>
      </c>
      <c r="B261" s="109"/>
      <c r="C261" s="109"/>
      <c r="D261" s="109"/>
      <c r="E261" s="109"/>
      <c r="F261" s="77"/>
      <c r="G261" s="77"/>
      <c r="H261" s="77"/>
      <c r="I261" s="77"/>
      <c r="J261" s="77"/>
      <c r="K261" s="77"/>
      <c r="L261" s="77"/>
    </row>
    <row r="262" spans="1:12">
      <c r="A262" s="210">
        <v>238</v>
      </c>
      <c r="B262" s="109"/>
      <c r="C262" s="109"/>
      <c r="D262" s="109"/>
      <c r="E262" s="109"/>
      <c r="F262" s="77"/>
      <c r="G262" s="77"/>
      <c r="H262" s="77"/>
      <c r="I262" s="77"/>
      <c r="J262" s="77"/>
      <c r="K262" s="77"/>
      <c r="L262" s="77"/>
    </row>
    <row r="263" spans="1:12">
      <c r="A263" s="210">
        <v>239</v>
      </c>
      <c r="B263" s="109"/>
      <c r="C263" s="109"/>
      <c r="D263" s="109"/>
      <c r="E263" s="109"/>
      <c r="F263" s="77"/>
      <c r="G263" s="77"/>
      <c r="H263" s="77"/>
      <c r="I263" s="77"/>
      <c r="J263" s="77"/>
      <c r="K263" s="77"/>
      <c r="L263" s="77"/>
    </row>
    <row r="264" spans="1:12">
      <c r="A264" s="210">
        <v>240</v>
      </c>
      <c r="B264" s="109"/>
      <c r="C264" s="109"/>
      <c r="D264" s="109"/>
      <c r="E264" s="109"/>
      <c r="F264" s="77"/>
      <c r="G264" s="77"/>
      <c r="H264" s="77"/>
      <c r="I264" s="77"/>
      <c r="J264" s="77"/>
      <c r="K264" s="77"/>
      <c r="L264" s="77"/>
    </row>
    <row r="265" spans="1:12">
      <c r="A265" s="210">
        <v>241</v>
      </c>
      <c r="B265" s="109"/>
      <c r="C265" s="109"/>
      <c r="D265" s="109"/>
      <c r="E265" s="109"/>
      <c r="F265" s="77"/>
      <c r="G265" s="77"/>
      <c r="H265" s="77"/>
      <c r="I265" s="77"/>
      <c r="J265" s="77"/>
      <c r="K265" s="77"/>
      <c r="L265" s="77"/>
    </row>
    <row r="266" spans="1:12">
      <c r="A266" s="210">
        <v>242</v>
      </c>
      <c r="B266" s="109"/>
      <c r="C266" s="109"/>
      <c r="D266" s="109"/>
      <c r="E266" s="109"/>
      <c r="F266" s="77"/>
      <c r="G266" s="77"/>
      <c r="H266" s="77"/>
      <c r="I266" s="77"/>
      <c r="J266" s="77"/>
      <c r="K266" s="77"/>
      <c r="L266" s="77"/>
    </row>
    <row r="267" spans="1:12">
      <c r="A267" s="210">
        <v>243</v>
      </c>
      <c r="B267" s="109"/>
      <c r="C267" s="109"/>
      <c r="D267" s="109"/>
      <c r="E267" s="109"/>
      <c r="F267" s="77"/>
      <c r="G267" s="77"/>
      <c r="H267" s="77"/>
      <c r="I267" s="77"/>
      <c r="J267" s="77"/>
      <c r="K267" s="77"/>
      <c r="L267" s="77"/>
    </row>
    <row r="268" spans="1:12">
      <c r="A268" s="210">
        <v>244</v>
      </c>
      <c r="B268" s="109"/>
      <c r="C268" s="109"/>
      <c r="D268" s="109"/>
      <c r="E268" s="109"/>
      <c r="F268" s="77"/>
      <c r="G268" s="77"/>
      <c r="H268" s="77"/>
      <c r="I268" s="77"/>
      <c r="J268" s="77"/>
      <c r="K268" s="77"/>
      <c r="L268" s="77"/>
    </row>
    <row r="269" spans="1:12">
      <c r="A269" s="210">
        <v>245</v>
      </c>
      <c r="B269" s="109"/>
      <c r="C269" s="109"/>
      <c r="D269" s="109"/>
      <c r="E269" s="109"/>
      <c r="F269" s="77"/>
      <c r="G269" s="77"/>
      <c r="H269" s="77"/>
      <c r="I269" s="77"/>
      <c r="J269" s="77"/>
      <c r="K269" s="77"/>
      <c r="L269" s="77"/>
    </row>
    <row r="270" spans="1:12">
      <c r="A270" s="210">
        <v>246</v>
      </c>
      <c r="B270" s="109"/>
      <c r="C270" s="109"/>
      <c r="D270" s="109"/>
      <c r="E270" s="109"/>
      <c r="F270" s="77"/>
      <c r="G270" s="77"/>
      <c r="H270" s="77"/>
      <c r="I270" s="77"/>
      <c r="J270" s="77"/>
      <c r="K270" s="77"/>
      <c r="L270" s="77"/>
    </row>
    <row r="271" spans="1:12">
      <c r="A271" s="210">
        <v>247</v>
      </c>
      <c r="B271" s="109"/>
      <c r="C271" s="109"/>
      <c r="D271" s="109"/>
      <c r="E271" s="109"/>
      <c r="F271" s="77"/>
      <c r="G271" s="77"/>
      <c r="H271" s="77"/>
      <c r="I271" s="77"/>
      <c r="J271" s="77"/>
      <c r="K271" s="77"/>
      <c r="L271" s="77"/>
    </row>
    <row r="272" spans="1:12">
      <c r="A272" s="210">
        <v>248</v>
      </c>
      <c r="B272" s="109"/>
      <c r="C272" s="109"/>
      <c r="D272" s="109"/>
      <c r="E272" s="109"/>
      <c r="F272" s="77"/>
      <c r="G272" s="77"/>
      <c r="H272" s="77"/>
      <c r="I272" s="77"/>
      <c r="J272" s="77"/>
      <c r="K272" s="77"/>
      <c r="L272" s="77"/>
    </row>
    <row r="273" spans="1:12">
      <c r="A273" s="210">
        <v>249</v>
      </c>
      <c r="B273" s="109"/>
      <c r="C273" s="109"/>
      <c r="D273" s="109"/>
      <c r="E273" s="109"/>
      <c r="F273" s="77"/>
      <c r="G273" s="77"/>
      <c r="H273" s="77"/>
      <c r="I273" s="77"/>
      <c r="J273" s="77"/>
      <c r="K273" s="77"/>
      <c r="L273" s="77"/>
    </row>
    <row r="274" spans="1:12">
      <c r="A274" s="210">
        <v>250</v>
      </c>
      <c r="B274" s="109"/>
      <c r="C274" s="109"/>
      <c r="D274" s="109"/>
      <c r="E274" s="109"/>
      <c r="F274" s="77"/>
      <c r="G274" s="77"/>
      <c r="H274" s="77"/>
      <c r="I274" s="77"/>
      <c r="J274" s="77"/>
      <c r="K274" s="77"/>
      <c r="L274" s="77"/>
    </row>
    <row r="275" spans="1:12">
      <c r="A275" s="210">
        <v>251</v>
      </c>
      <c r="B275" s="109"/>
      <c r="C275" s="109"/>
      <c r="D275" s="109"/>
      <c r="E275" s="109"/>
      <c r="F275" s="77"/>
      <c r="G275" s="77"/>
      <c r="H275" s="77"/>
      <c r="I275" s="77"/>
      <c r="J275" s="77"/>
      <c r="K275" s="77"/>
      <c r="L275" s="77"/>
    </row>
    <row r="276" spans="1:12">
      <c r="A276" s="210">
        <v>252</v>
      </c>
      <c r="B276" s="109"/>
      <c r="C276" s="109"/>
      <c r="D276" s="109"/>
      <c r="E276" s="109"/>
      <c r="F276" s="77"/>
      <c r="G276" s="77"/>
      <c r="H276" s="77"/>
      <c r="I276" s="77"/>
      <c r="J276" s="77"/>
      <c r="K276" s="77"/>
      <c r="L276" s="77"/>
    </row>
    <row r="277" spans="1:12">
      <c r="A277" s="210">
        <v>253</v>
      </c>
      <c r="B277" s="109"/>
      <c r="C277" s="109"/>
      <c r="D277" s="109"/>
      <c r="E277" s="109"/>
      <c r="F277" s="77"/>
      <c r="G277" s="77"/>
      <c r="H277" s="77"/>
      <c r="I277" s="77"/>
      <c r="J277" s="77"/>
      <c r="K277" s="77"/>
      <c r="L277" s="77"/>
    </row>
    <row r="278" spans="1:12">
      <c r="A278" s="210">
        <v>254</v>
      </c>
      <c r="B278" s="109"/>
      <c r="C278" s="109"/>
      <c r="D278" s="109"/>
      <c r="E278" s="109"/>
      <c r="F278" s="77"/>
      <c r="G278" s="77"/>
      <c r="H278" s="77"/>
      <c r="I278" s="77"/>
      <c r="J278" s="77"/>
      <c r="K278" s="77"/>
      <c r="L278" s="77"/>
    </row>
    <row r="279" spans="1:12">
      <c r="A279" s="210">
        <v>255</v>
      </c>
      <c r="B279" s="109"/>
      <c r="C279" s="109"/>
      <c r="D279" s="109"/>
      <c r="E279" s="109"/>
      <c r="F279" s="77"/>
      <c r="G279" s="77"/>
      <c r="H279" s="77"/>
      <c r="I279" s="77"/>
      <c r="J279" s="77"/>
      <c r="K279" s="77"/>
      <c r="L279" s="77"/>
    </row>
    <row r="280" spans="1:12">
      <c r="A280" s="210">
        <v>256</v>
      </c>
      <c r="B280" s="109"/>
      <c r="C280" s="109"/>
      <c r="D280" s="109"/>
      <c r="E280" s="109"/>
      <c r="F280" s="77"/>
      <c r="G280" s="77"/>
      <c r="H280" s="77"/>
      <c r="I280" s="77"/>
      <c r="J280" s="77"/>
      <c r="K280" s="77"/>
      <c r="L280" s="77"/>
    </row>
    <row r="281" spans="1:12">
      <c r="A281" s="210">
        <v>257</v>
      </c>
      <c r="B281" s="109"/>
      <c r="C281" s="109"/>
      <c r="D281" s="109"/>
      <c r="E281" s="109"/>
      <c r="F281" s="77"/>
      <c r="G281" s="77"/>
      <c r="H281" s="77"/>
      <c r="I281" s="77"/>
      <c r="J281" s="77"/>
      <c r="K281" s="77"/>
      <c r="L281" s="77"/>
    </row>
    <row r="282" spans="1:12">
      <c r="A282" s="210">
        <v>258</v>
      </c>
      <c r="B282" s="109"/>
      <c r="C282" s="109"/>
      <c r="D282" s="109"/>
      <c r="E282" s="109"/>
      <c r="F282" s="77"/>
      <c r="G282" s="77"/>
      <c r="H282" s="77"/>
      <c r="I282" s="77"/>
      <c r="J282" s="77"/>
      <c r="K282" s="77"/>
      <c r="L282" s="77"/>
    </row>
    <row r="283" spans="1:12">
      <c r="A283" s="210">
        <v>259</v>
      </c>
      <c r="B283" s="109"/>
      <c r="C283" s="109"/>
      <c r="D283" s="109"/>
      <c r="E283" s="109"/>
      <c r="F283" s="77"/>
      <c r="G283" s="77"/>
      <c r="H283" s="77"/>
      <c r="I283" s="77"/>
      <c r="J283" s="77"/>
      <c r="K283" s="77"/>
      <c r="L283" s="77"/>
    </row>
    <row r="284" spans="1:12">
      <c r="A284" s="210">
        <v>260</v>
      </c>
      <c r="B284" s="109"/>
      <c r="C284" s="109"/>
      <c r="D284" s="109"/>
      <c r="E284" s="109"/>
      <c r="F284" s="77"/>
      <c r="G284" s="77"/>
      <c r="H284" s="77"/>
      <c r="I284" s="77"/>
      <c r="J284" s="77"/>
      <c r="K284" s="77"/>
      <c r="L284" s="77"/>
    </row>
    <row r="285" spans="1:12">
      <c r="A285" s="210">
        <v>261</v>
      </c>
      <c r="B285" s="109"/>
      <c r="C285" s="109"/>
      <c r="D285" s="109"/>
      <c r="E285" s="109"/>
      <c r="F285" s="77"/>
      <c r="G285" s="77"/>
      <c r="H285" s="77"/>
      <c r="I285" s="77"/>
      <c r="J285" s="77"/>
      <c r="K285" s="77"/>
      <c r="L285" s="77"/>
    </row>
    <row r="286" spans="1:12">
      <c r="A286" s="210">
        <v>262</v>
      </c>
      <c r="B286" s="109"/>
      <c r="C286" s="109"/>
      <c r="D286" s="109"/>
      <c r="E286" s="109"/>
      <c r="F286" s="77"/>
      <c r="G286" s="77"/>
      <c r="H286" s="77"/>
      <c r="I286" s="77"/>
      <c r="J286" s="77"/>
      <c r="K286" s="77"/>
      <c r="L286" s="77"/>
    </row>
    <row r="287" spans="1:12">
      <c r="A287" s="210">
        <v>263</v>
      </c>
      <c r="B287" s="109"/>
      <c r="C287" s="109"/>
      <c r="D287" s="109"/>
      <c r="E287" s="109"/>
      <c r="F287" s="77"/>
      <c r="G287" s="77"/>
      <c r="H287" s="77"/>
      <c r="I287" s="77"/>
      <c r="J287" s="77"/>
      <c r="K287" s="77"/>
      <c r="L287" s="77"/>
    </row>
    <row r="288" spans="1:12">
      <c r="A288" s="210">
        <v>264</v>
      </c>
      <c r="B288" s="109"/>
      <c r="C288" s="109"/>
      <c r="D288" s="109"/>
      <c r="E288" s="109"/>
      <c r="F288" s="77"/>
      <c r="G288" s="77"/>
      <c r="H288" s="77"/>
      <c r="I288" s="77"/>
      <c r="J288" s="77"/>
      <c r="K288" s="77"/>
      <c r="L288" s="77"/>
    </row>
    <row r="289" spans="1:12">
      <c r="A289" s="210">
        <v>265</v>
      </c>
      <c r="B289" s="109"/>
      <c r="C289" s="109"/>
      <c r="D289" s="109"/>
      <c r="E289" s="109"/>
      <c r="F289" s="77"/>
      <c r="G289" s="77"/>
      <c r="H289" s="77"/>
      <c r="I289" s="77"/>
      <c r="J289" s="77"/>
      <c r="K289" s="77"/>
      <c r="L289" s="77"/>
    </row>
    <row r="290" spans="1:12">
      <c r="A290" s="210">
        <v>266</v>
      </c>
      <c r="B290" s="109"/>
      <c r="C290" s="109"/>
      <c r="D290" s="109"/>
      <c r="E290" s="109"/>
      <c r="F290" s="77"/>
      <c r="G290" s="77"/>
      <c r="H290" s="77"/>
      <c r="I290" s="77"/>
      <c r="J290" s="77"/>
      <c r="K290" s="77"/>
      <c r="L290" s="77"/>
    </row>
    <row r="291" spans="1:12">
      <c r="A291" s="210">
        <v>267</v>
      </c>
      <c r="B291" s="109"/>
      <c r="C291" s="109"/>
      <c r="D291" s="109"/>
      <c r="E291" s="109"/>
      <c r="F291" s="77"/>
      <c r="G291" s="77"/>
      <c r="H291" s="77"/>
      <c r="I291" s="77"/>
      <c r="J291" s="77"/>
      <c r="K291" s="77"/>
      <c r="L291" s="77"/>
    </row>
    <row r="292" spans="1:12">
      <c r="A292" s="210">
        <v>268</v>
      </c>
      <c r="B292" s="109"/>
      <c r="C292" s="109"/>
      <c r="D292" s="109"/>
      <c r="E292" s="109"/>
      <c r="F292" s="77"/>
      <c r="G292" s="77"/>
      <c r="H292" s="77"/>
      <c r="I292" s="77"/>
      <c r="J292" s="77"/>
      <c r="K292" s="77"/>
      <c r="L292" s="77"/>
    </row>
    <row r="293" spans="1:12">
      <c r="A293" s="210">
        <v>269</v>
      </c>
      <c r="B293" s="109"/>
      <c r="C293" s="109"/>
      <c r="D293" s="109"/>
      <c r="E293" s="109"/>
      <c r="F293" s="77"/>
      <c r="G293" s="77"/>
      <c r="H293" s="77"/>
      <c r="I293" s="77"/>
      <c r="J293" s="77"/>
      <c r="K293" s="77"/>
      <c r="L293" s="77"/>
    </row>
    <row r="294" spans="1:12">
      <c r="A294" s="210">
        <v>270</v>
      </c>
      <c r="B294" s="109"/>
      <c r="C294" s="109"/>
      <c r="D294" s="109"/>
      <c r="E294" s="109"/>
      <c r="F294" s="77"/>
      <c r="G294" s="77"/>
      <c r="H294" s="77"/>
      <c r="I294" s="77"/>
      <c r="J294" s="77"/>
      <c r="K294" s="77"/>
      <c r="L294" s="77"/>
    </row>
    <row r="295" spans="1:12">
      <c r="A295" s="210">
        <v>271</v>
      </c>
      <c r="B295" s="109"/>
      <c r="C295" s="109"/>
      <c r="D295" s="109"/>
      <c r="E295" s="109"/>
      <c r="F295" s="77"/>
      <c r="G295" s="77"/>
      <c r="H295" s="77"/>
      <c r="I295" s="77"/>
      <c r="J295" s="77"/>
      <c r="K295" s="77"/>
      <c r="L295" s="77"/>
    </row>
    <row r="296" spans="1:12">
      <c r="A296" s="210">
        <v>272</v>
      </c>
      <c r="B296" s="109"/>
      <c r="C296" s="109"/>
      <c r="D296" s="109"/>
      <c r="E296" s="109"/>
      <c r="F296" s="77"/>
      <c r="G296" s="77"/>
      <c r="H296" s="77"/>
      <c r="I296" s="77"/>
      <c r="J296" s="77"/>
      <c r="K296" s="77"/>
      <c r="L296" s="77"/>
    </row>
    <row r="297" spans="1:12">
      <c r="A297" s="210">
        <v>273</v>
      </c>
      <c r="B297" s="109"/>
      <c r="C297" s="109"/>
      <c r="D297" s="109"/>
      <c r="E297" s="109"/>
      <c r="F297" s="77"/>
      <c r="G297" s="77"/>
      <c r="H297" s="77"/>
      <c r="I297" s="77"/>
      <c r="J297" s="77"/>
      <c r="K297" s="77"/>
      <c r="L297" s="77"/>
    </row>
    <row r="298" spans="1:12">
      <c r="A298" s="210">
        <v>274</v>
      </c>
      <c r="B298" s="109"/>
      <c r="C298" s="109"/>
      <c r="D298" s="109"/>
      <c r="E298" s="109"/>
      <c r="F298" s="77"/>
      <c r="G298" s="77"/>
      <c r="H298" s="77"/>
      <c r="I298" s="77"/>
      <c r="J298" s="77"/>
      <c r="K298" s="77"/>
      <c r="L298" s="77"/>
    </row>
    <row r="299" spans="1:12">
      <c r="A299" s="210">
        <v>275</v>
      </c>
      <c r="B299" s="109"/>
      <c r="C299" s="109"/>
      <c r="D299" s="109"/>
      <c r="E299" s="109"/>
      <c r="F299" s="77"/>
      <c r="G299" s="77"/>
      <c r="H299" s="77"/>
      <c r="I299" s="77"/>
      <c r="J299" s="77"/>
      <c r="K299" s="77"/>
      <c r="L299" s="77"/>
    </row>
    <row r="300" spans="1:12">
      <c r="A300" s="210">
        <v>276</v>
      </c>
      <c r="B300" s="109"/>
      <c r="C300" s="109"/>
      <c r="D300" s="109"/>
      <c r="E300" s="109"/>
      <c r="F300" s="77"/>
      <c r="G300" s="77"/>
      <c r="H300" s="77"/>
      <c r="I300" s="77"/>
      <c r="J300" s="77"/>
      <c r="K300" s="77"/>
      <c r="L300" s="77"/>
    </row>
    <row r="301" spans="1:12">
      <c r="A301" s="210">
        <v>277</v>
      </c>
      <c r="B301" s="109"/>
      <c r="C301" s="109"/>
      <c r="D301" s="109"/>
      <c r="E301" s="109"/>
      <c r="F301" s="77"/>
      <c r="G301" s="77"/>
      <c r="H301" s="77"/>
      <c r="I301" s="77"/>
      <c r="J301" s="77"/>
      <c r="K301" s="77"/>
      <c r="L301" s="77"/>
    </row>
    <row r="302" spans="1:12">
      <c r="A302" s="210">
        <v>278</v>
      </c>
      <c r="B302" s="109"/>
      <c r="C302" s="109"/>
      <c r="D302" s="109"/>
      <c r="E302" s="109"/>
      <c r="F302" s="77"/>
      <c r="G302" s="77"/>
      <c r="H302" s="77"/>
      <c r="I302" s="77"/>
      <c r="J302" s="77"/>
      <c r="K302" s="77"/>
      <c r="L302" s="77"/>
    </row>
    <row r="303" spans="1:12">
      <c r="A303" s="210">
        <v>279</v>
      </c>
      <c r="B303" s="109"/>
      <c r="C303" s="109"/>
      <c r="D303" s="109"/>
      <c r="E303" s="109"/>
      <c r="F303" s="77"/>
      <c r="G303" s="77"/>
      <c r="H303" s="77"/>
      <c r="I303" s="77"/>
      <c r="J303" s="77"/>
      <c r="K303" s="77"/>
      <c r="L303" s="77"/>
    </row>
    <row r="304" spans="1:12">
      <c r="A304" s="210">
        <v>280</v>
      </c>
      <c r="B304" s="109"/>
      <c r="C304" s="109"/>
      <c r="D304" s="109"/>
      <c r="E304" s="109"/>
      <c r="F304" s="77"/>
      <c r="G304" s="77"/>
      <c r="H304" s="77"/>
      <c r="I304" s="77"/>
      <c r="J304" s="77"/>
      <c r="K304" s="77"/>
      <c r="L304" s="77"/>
    </row>
    <row r="305" spans="1:12">
      <c r="A305" s="210">
        <v>281</v>
      </c>
      <c r="B305" s="109"/>
      <c r="C305" s="109"/>
      <c r="D305" s="109"/>
      <c r="E305" s="109"/>
      <c r="F305" s="77"/>
      <c r="G305" s="77"/>
      <c r="H305" s="77"/>
      <c r="I305" s="77"/>
      <c r="J305" s="77"/>
      <c r="K305" s="77"/>
      <c r="L305" s="77"/>
    </row>
    <row r="306" spans="1:12">
      <c r="A306" s="210">
        <v>282</v>
      </c>
      <c r="B306" s="109"/>
      <c r="C306" s="109"/>
      <c r="D306" s="109"/>
      <c r="E306" s="109"/>
      <c r="F306" s="77"/>
      <c r="G306" s="77"/>
      <c r="H306" s="77"/>
      <c r="I306" s="77"/>
      <c r="J306" s="77"/>
      <c r="K306" s="77"/>
      <c r="L306" s="77"/>
    </row>
    <row r="307" spans="1:12">
      <c r="A307" s="210">
        <v>283</v>
      </c>
      <c r="B307" s="109"/>
      <c r="C307" s="109"/>
      <c r="D307" s="109"/>
      <c r="E307" s="109"/>
      <c r="F307" s="77"/>
      <c r="G307" s="77"/>
      <c r="H307" s="77"/>
      <c r="I307" s="77"/>
      <c r="J307" s="77"/>
      <c r="K307" s="77"/>
      <c r="L307" s="77"/>
    </row>
    <row r="308" spans="1:12">
      <c r="A308" s="210">
        <v>284</v>
      </c>
      <c r="B308" s="109"/>
      <c r="C308" s="109"/>
      <c r="D308" s="109"/>
      <c r="E308" s="109"/>
      <c r="F308" s="77"/>
      <c r="G308" s="77"/>
      <c r="H308" s="77"/>
      <c r="I308" s="77"/>
      <c r="J308" s="77"/>
      <c r="K308" s="77"/>
      <c r="L308" s="77"/>
    </row>
    <row r="309" spans="1:12">
      <c r="A309" s="210">
        <v>285</v>
      </c>
      <c r="B309" s="109"/>
      <c r="C309" s="109"/>
      <c r="D309" s="109"/>
      <c r="E309" s="109"/>
      <c r="F309" s="77"/>
      <c r="G309" s="77"/>
      <c r="H309" s="77"/>
      <c r="I309" s="77"/>
      <c r="J309" s="77"/>
      <c r="K309" s="77"/>
      <c r="L309" s="77"/>
    </row>
    <row r="310" spans="1:12">
      <c r="A310" s="210">
        <v>286</v>
      </c>
      <c r="B310" s="109"/>
      <c r="C310" s="109"/>
      <c r="D310" s="109"/>
      <c r="E310" s="109"/>
      <c r="F310" s="77"/>
      <c r="G310" s="77"/>
      <c r="H310" s="77"/>
      <c r="I310" s="77"/>
      <c r="J310" s="77"/>
      <c r="K310" s="77"/>
      <c r="L310" s="77"/>
    </row>
    <row r="311" spans="1:12">
      <c r="A311" s="210">
        <v>287</v>
      </c>
      <c r="B311" s="109"/>
      <c r="C311" s="109"/>
      <c r="D311" s="109"/>
      <c r="E311" s="109"/>
      <c r="F311" s="77"/>
      <c r="G311" s="77"/>
      <c r="H311" s="77"/>
      <c r="I311" s="77"/>
      <c r="J311" s="77"/>
      <c r="K311" s="77"/>
      <c r="L311" s="77"/>
    </row>
    <row r="312" spans="1:12">
      <c r="A312" s="210">
        <v>288</v>
      </c>
      <c r="B312" s="109"/>
      <c r="C312" s="109"/>
      <c r="D312" s="109"/>
      <c r="E312" s="109"/>
      <c r="F312" s="77"/>
      <c r="G312" s="77"/>
      <c r="H312" s="77"/>
      <c r="I312" s="77"/>
      <c r="J312" s="77"/>
      <c r="K312" s="77"/>
      <c r="L312" s="77"/>
    </row>
    <row r="313" spans="1:12">
      <c r="A313" s="210">
        <v>289</v>
      </c>
      <c r="B313" s="109"/>
      <c r="C313" s="109"/>
      <c r="D313" s="109"/>
      <c r="E313" s="109"/>
      <c r="F313" s="77"/>
      <c r="G313" s="77"/>
      <c r="H313" s="77"/>
      <c r="I313" s="77"/>
      <c r="J313" s="77"/>
      <c r="K313" s="77"/>
      <c r="L313" s="77"/>
    </row>
    <row r="314" spans="1:12">
      <c r="A314" s="210">
        <v>290</v>
      </c>
      <c r="B314" s="109"/>
      <c r="C314" s="109"/>
      <c r="D314" s="109"/>
      <c r="E314" s="109"/>
      <c r="F314" s="77"/>
      <c r="G314" s="77"/>
      <c r="H314" s="77"/>
      <c r="I314" s="77"/>
      <c r="J314" s="77"/>
      <c r="K314" s="77"/>
      <c r="L314" s="77"/>
    </row>
    <row r="315" spans="1:12">
      <c r="A315" s="210">
        <v>291</v>
      </c>
      <c r="B315" s="109"/>
      <c r="C315" s="109"/>
      <c r="D315" s="109"/>
      <c r="E315" s="109"/>
      <c r="F315" s="77"/>
      <c r="G315" s="77"/>
      <c r="H315" s="77"/>
      <c r="I315" s="77"/>
      <c r="J315" s="77"/>
      <c r="K315" s="77"/>
      <c r="L315" s="77"/>
    </row>
    <row r="316" spans="1:12">
      <c r="A316" s="210">
        <v>292</v>
      </c>
      <c r="B316" s="109"/>
      <c r="C316" s="109"/>
      <c r="D316" s="109"/>
      <c r="E316" s="109"/>
      <c r="F316" s="77"/>
      <c r="G316" s="77"/>
      <c r="H316" s="77"/>
      <c r="I316" s="77"/>
      <c r="J316" s="77"/>
      <c r="K316" s="77"/>
      <c r="L316" s="77"/>
    </row>
    <row r="317" spans="1:12">
      <c r="A317" s="210">
        <v>293</v>
      </c>
      <c r="B317" s="109"/>
      <c r="C317" s="109"/>
      <c r="D317" s="109"/>
      <c r="E317" s="109"/>
      <c r="F317" s="77"/>
      <c r="G317" s="77"/>
      <c r="H317" s="77"/>
      <c r="I317" s="77"/>
      <c r="J317" s="77"/>
      <c r="K317" s="77"/>
      <c r="L317" s="77"/>
    </row>
    <row r="318" spans="1:12">
      <c r="A318" s="210">
        <v>294</v>
      </c>
      <c r="B318" s="109"/>
      <c r="C318" s="109"/>
      <c r="D318" s="109"/>
      <c r="E318" s="109"/>
      <c r="F318" s="77"/>
      <c r="G318" s="77"/>
      <c r="H318" s="77"/>
      <c r="I318" s="77"/>
      <c r="J318" s="77"/>
      <c r="K318" s="77"/>
      <c r="L318" s="77"/>
    </row>
    <row r="319" spans="1:12">
      <c r="A319" s="210">
        <v>295</v>
      </c>
      <c r="B319" s="109"/>
      <c r="C319" s="109"/>
      <c r="D319" s="109"/>
      <c r="E319" s="109"/>
      <c r="F319" s="77"/>
      <c r="G319" s="77"/>
      <c r="H319" s="77"/>
      <c r="I319" s="77"/>
      <c r="J319" s="77"/>
      <c r="K319" s="77"/>
      <c r="L319" s="77"/>
    </row>
    <row r="320" spans="1:12">
      <c r="A320" s="210">
        <v>296</v>
      </c>
      <c r="B320" s="109"/>
      <c r="C320" s="109"/>
      <c r="D320" s="109"/>
      <c r="E320" s="109"/>
      <c r="F320" s="77"/>
      <c r="G320" s="77"/>
      <c r="H320" s="77"/>
      <c r="I320" s="77"/>
      <c r="J320" s="77"/>
      <c r="K320" s="77"/>
      <c r="L320" s="77"/>
    </row>
    <row r="321" spans="1:12">
      <c r="A321" s="210">
        <v>297</v>
      </c>
      <c r="B321" s="109"/>
      <c r="C321" s="109"/>
      <c r="D321" s="109"/>
      <c r="E321" s="109"/>
      <c r="F321" s="77"/>
      <c r="G321" s="77"/>
      <c r="H321" s="77"/>
      <c r="I321" s="77"/>
      <c r="J321" s="77"/>
      <c r="K321" s="77"/>
      <c r="L321" s="77"/>
    </row>
    <row r="322" spans="1:12">
      <c r="A322" s="210">
        <v>298</v>
      </c>
      <c r="B322" s="109"/>
      <c r="C322" s="109"/>
      <c r="D322" s="109"/>
      <c r="E322" s="109"/>
      <c r="F322" s="77"/>
      <c r="G322" s="77"/>
      <c r="H322" s="77"/>
      <c r="I322" s="77"/>
      <c r="J322" s="77"/>
      <c r="K322" s="77"/>
      <c r="L322" s="77"/>
    </row>
    <row r="323" spans="1:12">
      <c r="A323" s="210">
        <v>299</v>
      </c>
      <c r="B323" s="109"/>
      <c r="C323" s="109"/>
      <c r="D323" s="109"/>
      <c r="E323" s="109"/>
      <c r="F323" s="77"/>
      <c r="G323" s="77"/>
      <c r="H323" s="77"/>
      <c r="I323" s="77"/>
      <c r="J323" s="77"/>
      <c r="K323" s="77"/>
      <c r="L323" s="77"/>
    </row>
    <row r="324" spans="1:12">
      <c r="A324" s="210">
        <v>300</v>
      </c>
      <c r="B324" s="109"/>
      <c r="C324" s="109"/>
      <c r="D324" s="109"/>
      <c r="E324" s="109"/>
      <c r="F324" s="77"/>
      <c r="G324" s="77"/>
      <c r="H324" s="77"/>
      <c r="I324" s="77"/>
      <c r="J324" s="77"/>
      <c r="K324" s="77"/>
      <c r="L324" s="77"/>
    </row>
    <row r="325" spans="1:12">
      <c r="A325" s="210">
        <v>301</v>
      </c>
      <c r="B325" s="109"/>
      <c r="C325" s="109"/>
      <c r="D325" s="109"/>
      <c r="E325" s="109"/>
      <c r="F325" s="77"/>
      <c r="G325" s="77"/>
      <c r="H325" s="77"/>
      <c r="I325" s="77"/>
      <c r="J325" s="77"/>
      <c r="K325" s="77"/>
      <c r="L325" s="77"/>
    </row>
    <row r="326" spans="1:12">
      <c r="A326" s="210">
        <v>302</v>
      </c>
      <c r="B326" s="109"/>
      <c r="C326" s="109"/>
      <c r="D326" s="109"/>
      <c r="E326" s="109"/>
      <c r="F326" s="77"/>
      <c r="G326" s="77"/>
      <c r="H326" s="77"/>
      <c r="I326" s="77"/>
      <c r="J326" s="77"/>
      <c r="K326" s="77"/>
      <c r="L326" s="77"/>
    </row>
    <row r="327" spans="1:12">
      <c r="A327" s="210">
        <v>303</v>
      </c>
      <c r="B327" s="109"/>
      <c r="C327" s="109"/>
      <c r="D327" s="109"/>
      <c r="E327" s="109"/>
      <c r="F327" s="77"/>
      <c r="G327" s="77"/>
      <c r="H327" s="77"/>
      <c r="I327" s="77"/>
      <c r="J327" s="77"/>
      <c r="K327" s="77"/>
      <c r="L327" s="77"/>
    </row>
    <row r="328" spans="1:12">
      <c r="A328" s="210">
        <v>304</v>
      </c>
      <c r="B328" s="109"/>
      <c r="C328" s="109"/>
      <c r="D328" s="109"/>
      <c r="E328" s="109"/>
      <c r="F328" s="77"/>
      <c r="G328" s="77"/>
      <c r="H328" s="77"/>
      <c r="I328" s="77"/>
      <c r="J328" s="77"/>
      <c r="K328" s="77"/>
      <c r="L328" s="77"/>
    </row>
    <row r="329" spans="1:12">
      <c r="A329" s="210">
        <v>305</v>
      </c>
      <c r="B329" s="109"/>
      <c r="C329" s="109"/>
      <c r="D329" s="109"/>
      <c r="E329" s="109"/>
      <c r="F329" s="77"/>
      <c r="G329" s="77"/>
      <c r="H329" s="77"/>
      <c r="I329" s="77"/>
      <c r="J329" s="77"/>
      <c r="K329" s="77"/>
      <c r="L329" s="77"/>
    </row>
    <row r="330" spans="1:12">
      <c r="A330" s="210">
        <v>306</v>
      </c>
      <c r="B330" s="109"/>
      <c r="C330" s="109"/>
      <c r="D330" s="109"/>
      <c r="E330" s="109"/>
      <c r="F330" s="77"/>
      <c r="G330" s="77"/>
      <c r="H330" s="77"/>
      <c r="I330" s="77"/>
      <c r="J330" s="77"/>
      <c r="K330" s="77"/>
      <c r="L330" s="77"/>
    </row>
    <row r="331" spans="1:12">
      <c r="A331" s="210">
        <v>307</v>
      </c>
      <c r="B331" s="109"/>
      <c r="C331" s="109"/>
      <c r="D331" s="109"/>
      <c r="E331" s="109"/>
      <c r="F331" s="77"/>
      <c r="G331" s="77"/>
      <c r="H331" s="77"/>
      <c r="I331" s="77"/>
      <c r="J331" s="77"/>
      <c r="K331" s="77"/>
      <c r="L331" s="77"/>
    </row>
    <row r="332" spans="1:12">
      <c r="A332" s="210">
        <v>308</v>
      </c>
      <c r="B332" s="109"/>
      <c r="C332" s="109"/>
      <c r="D332" s="109"/>
      <c r="E332" s="109"/>
      <c r="F332" s="77"/>
      <c r="G332" s="77"/>
      <c r="H332" s="77"/>
      <c r="I332" s="77"/>
      <c r="J332" s="77"/>
      <c r="K332" s="77"/>
      <c r="L332" s="77"/>
    </row>
    <row r="333" spans="1:12">
      <c r="A333" s="210">
        <v>309</v>
      </c>
      <c r="B333" s="109"/>
      <c r="C333" s="109"/>
      <c r="D333" s="109"/>
      <c r="E333" s="109"/>
      <c r="F333" s="77"/>
      <c r="G333" s="77"/>
      <c r="H333" s="77"/>
      <c r="I333" s="77"/>
      <c r="J333" s="77"/>
      <c r="K333" s="77"/>
      <c r="L333" s="77"/>
    </row>
    <row r="334" spans="1:12">
      <c r="A334" s="210">
        <v>310</v>
      </c>
      <c r="B334" s="109"/>
      <c r="C334" s="109"/>
      <c r="D334" s="109"/>
      <c r="E334" s="109"/>
      <c r="F334" s="77"/>
      <c r="G334" s="77"/>
      <c r="H334" s="77"/>
      <c r="I334" s="77"/>
      <c r="J334" s="77"/>
      <c r="K334" s="77"/>
      <c r="L334" s="77"/>
    </row>
    <row r="335" spans="1:12">
      <c r="A335" s="210">
        <v>311</v>
      </c>
      <c r="B335" s="109"/>
      <c r="C335" s="109"/>
      <c r="D335" s="109"/>
      <c r="E335" s="109"/>
      <c r="F335" s="77"/>
      <c r="G335" s="77"/>
      <c r="H335" s="77"/>
      <c r="I335" s="77"/>
      <c r="J335" s="77"/>
      <c r="K335" s="77"/>
      <c r="L335" s="77"/>
    </row>
    <row r="336" spans="1:12">
      <c r="A336" s="210">
        <v>312</v>
      </c>
      <c r="B336" s="109"/>
      <c r="C336" s="109"/>
      <c r="D336" s="109"/>
      <c r="E336" s="109"/>
      <c r="F336" s="77"/>
      <c r="G336" s="77"/>
      <c r="H336" s="77"/>
      <c r="I336" s="77"/>
      <c r="J336" s="77"/>
      <c r="K336" s="77"/>
      <c r="L336" s="77"/>
    </row>
    <row r="337" spans="1:12">
      <c r="A337" s="210">
        <v>313</v>
      </c>
      <c r="B337" s="109"/>
      <c r="C337" s="109"/>
      <c r="D337" s="109"/>
      <c r="E337" s="109"/>
      <c r="F337" s="77"/>
      <c r="G337" s="77"/>
      <c r="H337" s="77"/>
      <c r="I337" s="77"/>
      <c r="J337" s="77"/>
      <c r="K337" s="77"/>
      <c r="L337" s="77"/>
    </row>
    <row r="338" spans="1:12">
      <c r="A338" s="210">
        <v>314</v>
      </c>
      <c r="B338" s="109"/>
      <c r="C338" s="109"/>
      <c r="D338" s="109"/>
      <c r="E338" s="109"/>
      <c r="F338" s="77"/>
      <c r="G338" s="77"/>
      <c r="H338" s="77"/>
      <c r="I338" s="77"/>
      <c r="J338" s="77"/>
      <c r="K338" s="77"/>
      <c r="L338" s="77"/>
    </row>
    <row r="339" spans="1:12">
      <c r="A339" s="210">
        <v>315</v>
      </c>
      <c r="B339" s="109"/>
      <c r="C339" s="109"/>
      <c r="D339" s="109"/>
      <c r="E339" s="109"/>
      <c r="F339" s="77"/>
      <c r="G339" s="77"/>
      <c r="H339" s="77"/>
      <c r="I339" s="77"/>
      <c r="J339" s="77"/>
      <c r="K339" s="77"/>
      <c r="L339" s="77"/>
    </row>
    <row r="340" spans="1:12">
      <c r="A340" s="210">
        <v>316</v>
      </c>
      <c r="B340" s="109"/>
      <c r="C340" s="109"/>
      <c r="D340" s="109"/>
      <c r="E340" s="109"/>
      <c r="F340" s="77"/>
      <c r="G340" s="77"/>
      <c r="H340" s="77"/>
      <c r="I340" s="77"/>
      <c r="J340" s="77"/>
      <c r="K340" s="77"/>
      <c r="L340" s="77"/>
    </row>
    <row r="341" spans="1:12">
      <c r="A341" s="210">
        <v>317</v>
      </c>
      <c r="B341" s="109"/>
      <c r="C341" s="109"/>
      <c r="D341" s="109"/>
      <c r="E341" s="109"/>
      <c r="F341" s="77"/>
      <c r="G341" s="77"/>
      <c r="H341" s="77"/>
      <c r="I341" s="77"/>
      <c r="J341" s="77"/>
      <c r="K341" s="77"/>
      <c r="L341" s="77"/>
    </row>
    <row r="342" spans="1:12">
      <c r="A342" s="210">
        <v>318</v>
      </c>
      <c r="B342" s="109"/>
      <c r="C342" s="109"/>
      <c r="D342" s="109"/>
      <c r="E342" s="109"/>
      <c r="F342" s="77"/>
      <c r="G342" s="77"/>
      <c r="H342" s="77"/>
      <c r="I342" s="77"/>
      <c r="J342" s="77"/>
      <c r="K342" s="77"/>
      <c r="L342" s="77"/>
    </row>
    <row r="343" spans="1:12">
      <c r="A343" s="210">
        <v>319</v>
      </c>
      <c r="B343" s="109"/>
      <c r="C343" s="109"/>
      <c r="D343" s="109"/>
      <c r="E343" s="109"/>
      <c r="F343" s="77"/>
      <c r="G343" s="77"/>
      <c r="H343" s="77"/>
      <c r="I343" s="77"/>
      <c r="J343" s="77"/>
      <c r="K343" s="77"/>
      <c r="L343" s="77"/>
    </row>
    <row r="344" spans="1:12">
      <c r="A344" s="210">
        <v>320</v>
      </c>
      <c r="B344" s="109"/>
      <c r="C344" s="109"/>
      <c r="D344" s="109"/>
      <c r="E344" s="109"/>
      <c r="F344" s="77"/>
      <c r="G344" s="77"/>
      <c r="H344" s="77"/>
      <c r="I344" s="77"/>
      <c r="J344" s="77"/>
      <c r="K344" s="77"/>
      <c r="L344" s="77"/>
    </row>
    <row r="345" spans="1:12">
      <c r="A345" s="210">
        <v>321</v>
      </c>
      <c r="B345" s="109"/>
      <c r="C345" s="109"/>
      <c r="D345" s="109"/>
      <c r="E345" s="109"/>
      <c r="F345" s="77"/>
      <c r="G345" s="77"/>
      <c r="H345" s="77"/>
      <c r="I345" s="77"/>
      <c r="J345" s="77"/>
      <c r="K345" s="77"/>
      <c r="L345" s="77"/>
    </row>
    <row r="346" spans="1:12">
      <c r="A346" s="210">
        <v>322</v>
      </c>
      <c r="B346" s="109"/>
      <c r="C346" s="109"/>
      <c r="D346" s="109"/>
      <c r="E346" s="109"/>
      <c r="F346" s="77"/>
      <c r="G346" s="77"/>
      <c r="H346" s="77"/>
      <c r="I346" s="77"/>
      <c r="J346" s="77"/>
      <c r="K346" s="77"/>
      <c r="L346" s="77"/>
    </row>
    <row r="347" spans="1:12">
      <c r="A347" s="210">
        <v>323</v>
      </c>
      <c r="B347" s="109"/>
      <c r="C347" s="109"/>
      <c r="D347" s="109"/>
      <c r="E347" s="109"/>
      <c r="F347" s="77"/>
      <c r="G347" s="77"/>
      <c r="H347" s="77"/>
      <c r="I347" s="77"/>
      <c r="J347" s="77"/>
      <c r="K347" s="77"/>
      <c r="L347" s="77"/>
    </row>
    <row r="348" spans="1:12">
      <c r="A348" s="210">
        <v>324</v>
      </c>
      <c r="B348" s="109"/>
      <c r="C348" s="109"/>
      <c r="D348" s="109"/>
      <c r="E348" s="109"/>
      <c r="F348" s="77"/>
      <c r="G348" s="77"/>
      <c r="H348" s="77"/>
      <c r="I348" s="77"/>
      <c r="J348" s="77"/>
      <c r="K348" s="77"/>
      <c r="L348" s="77"/>
    </row>
    <row r="349" spans="1:12">
      <c r="A349" s="210">
        <v>325</v>
      </c>
      <c r="B349" s="109"/>
      <c r="C349" s="109"/>
      <c r="D349" s="109"/>
      <c r="E349" s="109"/>
      <c r="F349" s="77"/>
      <c r="G349" s="77"/>
      <c r="H349" s="77"/>
      <c r="I349" s="77"/>
      <c r="J349" s="77"/>
      <c r="K349" s="77"/>
      <c r="L349" s="77"/>
    </row>
    <row r="350" spans="1:12">
      <c r="A350" s="210">
        <v>326</v>
      </c>
      <c r="B350" s="109"/>
      <c r="C350" s="109"/>
      <c r="D350" s="109"/>
      <c r="E350" s="109"/>
      <c r="F350" s="77"/>
      <c r="G350" s="77"/>
      <c r="H350" s="77"/>
      <c r="I350" s="77"/>
      <c r="J350" s="77"/>
      <c r="K350" s="77"/>
      <c r="L350" s="77"/>
    </row>
    <row r="351" spans="1:12">
      <c r="A351" s="210">
        <v>327</v>
      </c>
      <c r="B351" s="109"/>
      <c r="C351" s="109"/>
      <c r="D351" s="109"/>
      <c r="E351" s="109"/>
      <c r="F351" s="77"/>
      <c r="G351" s="77"/>
      <c r="H351" s="77"/>
      <c r="I351" s="77"/>
      <c r="J351" s="77"/>
      <c r="K351" s="77"/>
      <c r="L351" s="77"/>
    </row>
    <row r="352" spans="1:12">
      <c r="A352" s="210">
        <v>328</v>
      </c>
      <c r="B352" s="109"/>
      <c r="C352" s="109"/>
      <c r="D352" s="109"/>
      <c r="E352" s="109"/>
      <c r="F352" s="77"/>
      <c r="G352" s="77"/>
      <c r="H352" s="77"/>
      <c r="I352" s="77"/>
      <c r="J352" s="77"/>
      <c r="K352" s="77"/>
      <c r="L352" s="77"/>
    </row>
    <row r="353" spans="1:12">
      <c r="A353" s="210">
        <v>329</v>
      </c>
      <c r="B353" s="109"/>
      <c r="C353" s="109"/>
      <c r="D353" s="109"/>
      <c r="E353" s="109"/>
      <c r="F353" s="77"/>
      <c r="G353" s="77"/>
      <c r="H353" s="77"/>
      <c r="I353" s="77"/>
      <c r="J353" s="77"/>
      <c r="K353" s="77"/>
      <c r="L353" s="77"/>
    </row>
    <row r="354" spans="1:12">
      <c r="A354" s="210">
        <v>330</v>
      </c>
      <c r="B354" s="109"/>
      <c r="C354" s="109"/>
      <c r="D354" s="109"/>
      <c r="E354" s="109"/>
      <c r="F354" s="77"/>
      <c r="G354" s="77"/>
      <c r="H354" s="77"/>
      <c r="I354" s="77"/>
      <c r="J354" s="77"/>
      <c r="K354" s="77"/>
      <c r="L354" s="77"/>
    </row>
    <row r="355" spans="1:12">
      <c r="A355" s="210">
        <v>331</v>
      </c>
      <c r="B355" s="109"/>
      <c r="C355" s="109"/>
      <c r="D355" s="109"/>
      <c r="E355" s="109"/>
      <c r="F355" s="77"/>
      <c r="G355" s="77"/>
      <c r="H355" s="77"/>
      <c r="I355" s="77"/>
      <c r="J355" s="77"/>
      <c r="K355" s="77"/>
      <c r="L355" s="77"/>
    </row>
    <row r="356" spans="1:12">
      <c r="A356" s="210">
        <v>332</v>
      </c>
      <c r="B356" s="109"/>
      <c r="C356" s="109"/>
      <c r="D356" s="109"/>
      <c r="E356" s="109"/>
      <c r="F356" s="77"/>
      <c r="G356" s="77"/>
      <c r="H356" s="77"/>
      <c r="I356" s="77"/>
      <c r="J356" s="77"/>
      <c r="K356" s="77"/>
      <c r="L356" s="77"/>
    </row>
    <row r="357" spans="1:12">
      <c r="A357" s="210">
        <v>333</v>
      </c>
      <c r="B357" s="109"/>
      <c r="C357" s="109"/>
      <c r="D357" s="109"/>
      <c r="E357" s="109"/>
      <c r="F357" s="77"/>
      <c r="G357" s="77"/>
      <c r="H357" s="77"/>
      <c r="I357" s="77"/>
      <c r="J357" s="77"/>
      <c r="K357" s="77"/>
      <c r="L357" s="77"/>
    </row>
    <row r="358" spans="1:12">
      <c r="A358" s="210">
        <v>334</v>
      </c>
      <c r="B358" s="109"/>
      <c r="C358" s="109"/>
      <c r="D358" s="109"/>
      <c r="E358" s="109"/>
      <c r="F358" s="77"/>
      <c r="G358" s="77"/>
      <c r="H358" s="77"/>
      <c r="I358" s="77"/>
      <c r="J358" s="77"/>
      <c r="K358" s="77"/>
      <c r="L358" s="77"/>
    </row>
    <row r="359" spans="1:12">
      <c r="A359" s="210">
        <v>335</v>
      </c>
      <c r="B359" s="109"/>
      <c r="C359" s="109"/>
      <c r="D359" s="109"/>
      <c r="E359" s="109"/>
      <c r="F359" s="77"/>
      <c r="G359" s="77"/>
      <c r="H359" s="77"/>
      <c r="I359" s="77"/>
      <c r="J359" s="77"/>
      <c r="K359" s="77"/>
      <c r="L359" s="77"/>
    </row>
    <row r="360" spans="1:12">
      <c r="A360" s="210">
        <v>336</v>
      </c>
      <c r="B360" s="109"/>
      <c r="C360" s="109"/>
      <c r="D360" s="109"/>
      <c r="E360" s="109"/>
      <c r="F360" s="77"/>
      <c r="G360" s="77"/>
      <c r="H360" s="77"/>
      <c r="I360" s="77"/>
      <c r="J360" s="77"/>
      <c r="K360" s="77"/>
      <c r="L360" s="77"/>
    </row>
    <row r="361" spans="1:12">
      <c r="A361" s="210">
        <v>337</v>
      </c>
      <c r="B361" s="109"/>
      <c r="C361" s="109"/>
      <c r="D361" s="109"/>
      <c r="E361" s="109"/>
      <c r="F361" s="77"/>
      <c r="G361" s="77"/>
      <c r="H361" s="77"/>
      <c r="I361" s="77"/>
      <c r="J361" s="77"/>
      <c r="K361" s="77"/>
      <c r="L361" s="77"/>
    </row>
    <row r="362" spans="1:12">
      <c r="A362" s="210">
        <v>338</v>
      </c>
      <c r="B362" s="109"/>
      <c r="C362" s="109"/>
      <c r="D362" s="109"/>
      <c r="E362" s="109"/>
      <c r="F362" s="77"/>
      <c r="G362" s="77"/>
      <c r="H362" s="77"/>
      <c r="I362" s="77"/>
      <c r="J362" s="77"/>
      <c r="K362" s="77"/>
      <c r="L362" s="77"/>
    </row>
    <row r="363" spans="1:12">
      <c r="A363" s="210">
        <v>339</v>
      </c>
      <c r="B363" s="109"/>
      <c r="C363" s="109"/>
      <c r="D363" s="109"/>
      <c r="E363" s="109"/>
      <c r="F363" s="77"/>
      <c r="G363" s="77"/>
      <c r="H363" s="77"/>
      <c r="I363" s="77"/>
      <c r="J363" s="77"/>
      <c r="K363" s="77"/>
      <c r="L363" s="77"/>
    </row>
    <row r="364" spans="1:12">
      <c r="A364" s="210">
        <v>340</v>
      </c>
      <c r="B364" s="109"/>
      <c r="C364" s="109"/>
      <c r="D364" s="109"/>
      <c r="E364" s="109"/>
      <c r="F364" s="77"/>
      <c r="G364" s="77"/>
      <c r="H364" s="77"/>
      <c r="I364" s="77"/>
      <c r="J364" s="77"/>
      <c r="K364" s="77"/>
      <c r="L364" s="77"/>
    </row>
    <row r="365" spans="1:12">
      <c r="A365" s="210">
        <v>341</v>
      </c>
      <c r="B365" s="109"/>
      <c r="C365" s="109"/>
      <c r="D365" s="109"/>
      <c r="E365" s="109"/>
      <c r="F365" s="77"/>
      <c r="G365" s="77"/>
      <c r="H365" s="77"/>
      <c r="I365" s="77"/>
      <c r="J365" s="77"/>
      <c r="K365" s="77"/>
      <c r="L365" s="77"/>
    </row>
    <row r="366" spans="1:12">
      <c r="A366" s="210">
        <v>342</v>
      </c>
      <c r="B366" s="109"/>
      <c r="C366" s="109"/>
      <c r="D366" s="109"/>
      <c r="E366" s="109"/>
      <c r="F366" s="77"/>
      <c r="G366" s="77"/>
      <c r="H366" s="77"/>
      <c r="I366" s="77"/>
      <c r="J366" s="77"/>
      <c r="K366" s="77"/>
      <c r="L366" s="77"/>
    </row>
    <row r="367" spans="1:12">
      <c r="A367" s="210">
        <v>343</v>
      </c>
      <c r="B367" s="109"/>
      <c r="C367" s="109"/>
      <c r="D367" s="109"/>
      <c r="E367" s="109"/>
      <c r="F367" s="77"/>
      <c r="G367" s="77"/>
      <c r="H367" s="77"/>
      <c r="I367" s="77"/>
      <c r="J367" s="77"/>
      <c r="K367" s="77"/>
      <c r="L367" s="77"/>
    </row>
    <row r="368" spans="1:12">
      <c r="A368" s="210">
        <v>344</v>
      </c>
      <c r="B368" s="109"/>
      <c r="C368" s="109"/>
      <c r="D368" s="109"/>
      <c r="E368" s="109"/>
      <c r="F368" s="77"/>
      <c r="G368" s="77"/>
      <c r="H368" s="77"/>
      <c r="I368" s="77"/>
      <c r="J368" s="77"/>
      <c r="K368" s="77"/>
      <c r="L368" s="77"/>
    </row>
    <row r="369" spans="1:12">
      <c r="A369" s="210">
        <v>345</v>
      </c>
      <c r="B369" s="109"/>
      <c r="C369" s="109"/>
      <c r="D369" s="109"/>
      <c r="E369" s="109"/>
      <c r="F369" s="77"/>
      <c r="G369" s="77"/>
      <c r="H369" s="77"/>
      <c r="I369" s="77"/>
      <c r="J369" s="77"/>
      <c r="K369" s="77"/>
      <c r="L369" s="77"/>
    </row>
    <row r="370" spans="1:12">
      <c r="A370" s="210">
        <v>346</v>
      </c>
      <c r="B370" s="109"/>
      <c r="C370" s="109"/>
      <c r="D370" s="109"/>
      <c r="E370" s="109"/>
      <c r="F370" s="77"/>
      <c r="G370" s="77"/>
      <c r="H370" s="77"/>
      <c r="I370" s="77"/>
      <c r="J370" s="77"/>
      <c r="K370" s="77"/>
      <c r="L370" s="77"/>
    </row>
    <row r="371" spans="1:12">
      <c r="A371" s="210">
        <v>347</v>
      </c>
      <c r="B371" s="109"/>
      <c r="C371" s="109"/>
      <c r="D371" s="109"/>
      <c r="E371" s="109"/>
      <c r="F371" s="77"/>
      <c r="G371" s="77"/>
      <c r="H371" s="77"/>
      <c r="I371" s="77"/>
      <c r="J371" s="77"/>
      <c r="K371" s="77"/>
      <c r="L371" s="77"/>
    </row>
    <row r="372" spans="1:12">
      <c r="A372" s="210">
        <v>348</v>
      </c>
      <c r="B372" s="109"/>
      <c r="C372" s="109"/>
      <c r="D372" s="109"/>
      <c r="E372" s="109"/>
      <c r="F372" s="77"/>
      <c r="G372" s="77"/>
      <c r="H372" s="77"/>
      <c r="I372" s="77"/>
      <c r="J372" s="77"/>
      <c r="K372" s="77"/>
      <c r="L372" s="77"/>
    </row>
    <row r="373" spans="1:12">
      <c r="A373" s="210">
        <v>349</v>
      </c>
      <c r="B373" s="109"/>
      <c r="C373" s="109"/>
      <c r="D373" s="109"/>
      <c r="E373" s="109"/>
      <c r="F373" s="77"/>
      <c r="G373" s="77"/>
      <c r="H373" s="77"/>
      <c r="I373" s="77"/>
      <c r="J373" s="77"/>
      <c r="K373" s="77"/>
      <c r="L373" s="77"/>
    </row>
    <row r="374" spans="1:12">
      <c r="A374" s="210">
        <v>350</v>
      </c>
      <c r="B374" s="109"/>
      <c r="C374" s="109"/>
      <c r="D374" s="109"/>
      <c r="E374" s="109"/>
      <c r="F374" s="77"/>
      <c r="G374" s="77"/>
      <c r="H374" s="77"/>
      <c r="I374" s="77"/>
      <c r="J374" s="77"/>
      <c r="K374" s="77"/>
      <c r="L374" s="77"/>
    </row>
    <row r="375" spans="1:12">
      <c r="A375" s="210">
        <v>351</v>
      </c>
      <c r="B375" s="109"/>
      <c r="C375" s="109"/>
      <c r="D375" s="109"/>
      <c r="E375" s="109"/>
      <c r="F375" s="77"/>
      <c r="G375" s="77"/>
      <c r="H375" s="77"/>
      <c r="I375" s="77"/>
      <c r="J375" s="77"/>
      <c r="K375" s="77"/>
      <c r="L375" s="77"/>
    </row>
    <row r="376" spans="1:12">
      <c r="A376" s="210">
        <v>352</v>
      </c>
      <c r="B376" s="109"/>
      <c r="C376" s="109"/>
      <c r="D376" s="109"/>
      <c r="E376" s="109"/>
      <c r="F376" s="77"/>
      <c r="G376" s="77"/>
      <c r="H376" s="77"/>
      <c r="I376" s="77"/>
      <c r="J376" s="77"/>
      <c r="K376" s="77"/>
      <c r="L376" s="77"/>
    </row>
    <row r="377" spans="1:12">
      <c r="A377" s="210">
        <v>353</v>
      </c>
      <c r="B377" s="109"/>
      <c r="C377" s="109"/>
      <c r="D377" s="109"/>
      <c r="E377" s="109"/>
      <c r="F377" s="77"/>
      <c r="G377" s="77"/>
      <c r="H377" s="77"/>
      <c r="I377" s="77"/>
      <c r="J377" s="77"/>
      <c r="K377" s="77"/>
      <c r="L377" s="77"/>
    </row>
    <row r="378" spans="1:12">
      <c r="A378" s="210">
        <v>354</v>
      </c>
      <c r="B378" s="109"/>
      <c r="C378" s="109"/>
      <c r="D378" s="109"/>
      <c r="E378" s="109"/>
      <c r="F378" s="77"/>
      <c r="G378" s="77"/>
      <c r="H378" s="77"/>
      <c r="I378" s="77"/>
      <c r="J378" s="77"/>
      <c r="K378" s="77"/>
      <c r="L378" s="77"/>
    </row>
    <row r="379" spans="1:12">
      <c r="A379" s="210">
        <v>355</v>
      </c>
      <c r="B379" s="109"/>
      <c r="C379" s="109"/>
      <c r="D379" s="109"/>
      <c r="E379" s="109"/>
      <c r="F379" s="77"/>
      <c r="G379" s="77"/>
      <c r="H379" s="77"/>
      <c r="I379" s="77"/>
      <c r="J379" s="77"/>
      <c r="K379" s="77"/>
      <c r="L379" s="77"/>
    </row>
    <row r="380" spans="1:12">
      <c r="A380" s="210">
        <v>356</v>
      </c>
      <c r="B380" s="109"/>
      <c r="C380" s="109"/>
      <c r="D380" s="109"/>
      <c r="E380" s="109"/>
      <c r="F380" s="77"/>
      <c r="G380" s="77"/>
      <c r="H380" s="77"/>
      <c r="I380" s="77"/>
      <c r="J380" s="77"/>
      <c r="K380" s="77"/>
      <c r="L380" s="77"/>
    </row>
    <row r="381" spans="1:12">
      <c r="A381" s="210">
        <v>357</v>
      </c>
      <c r="B381" s="109"/>
      <c r="C381" s="109"/>
      <c r="D381" s="109"/>
      <c r="E381" s="109"/>
      <c r="F381" s="77"/>
      <c r="G381" s="77"/>
      <c r="H381" s="77"/>
      <c r="I381" s="77"/>
      <c r="J381" s="77"/>
      <c r="K381" s="77"/>
      <c r="L381" s="77"/>
    </row>
    <row r="382" spans="1:12">
      <c r="A382" s="210">
        <v>358</v>
      </c>
      <c r="B382" s="109"/>
      <c r="C382" s="109"/>
      <c r="D382" s="109"/>
      <c r="E382" s="109"/>
      <c r="F382" s="77"/>
      <c r="G382" s="77"/>
      <c r="H382" s="77"/>
      <c r="I382" s="77"/>
      <c r="J382" s="77"/>
      <c r="K382" s="77"/>
      <c r="L382" s="77"/>
    </row>
    <row r="383" spans="1:12">
      <c r="A383" s="210">
        <v>359</v>
      </c>
      <c r="B383" s="109"/>
      <c r="C383" s="109"/>
      <c r="D383" s="109"/>
      <c r="E383" s="109"/>
      <c r="F383" s="77"/>
      <c r="G383" s="77"/>
      <c r="H383" s="77"/>
      <c r="I383" s="77"/>
      <c r="J383" s="77"/>
      <c r="K383" s="77"/>
      <c r="L383" s="77"/>
    </row>
    <row r="384" spans="1:12">
      <c r="A384" s="210">
        <v>360</v>
      </c>
      <c r="B384" s="109"/>
      <c r="C384" s="109"/>
      <c r="D384" s="109"/>
      <c r="E384" s="109"/>
      <c r="F384" s="77"/>
      <c r="G384" s="77"/>
      <c r="H384" s="77"/>
      <c r="I384" s="77"/>
      <c r="J384" s="77"/>
      <c r="K384" s="77"/>
      <c r="L384" s="77"/>
    </row>
    <row r="385" spans="1:12">
      <c r="A385" s="210">
        <v>361</v>
      </c>
      <c r="B385" s="109"/>
      <c r="C385" s="109"/>
      <c r="D385" s="109"/>
      <c r="E385" s="109"/>
      <c r="F385" s="77"/>
      <c r="G385" s="77"/>
      <c r="H385" s="77"/>
      <c r="I385" s="77"/>
      <c r="J385" s="77"/>
      <c r="K385" s="77"/>
      <c r="L385" s="77"/>
    </row>
    <row r="386" spans="1:12">
      <c r="A386" s="210">
        <v>362</v>
      </c>
      <c r="B386" s="109"/>
      <c r="C386" s="109"/>
      <c r="D386" s="109"/>
      <c r="E386" s="109"/>
      <c r="F386" s="77"/>
      <c r="G386" s="77"/>
      <c r="H386" s="77"/>
      <c r="I386" s="77"/>
      <c r="J386" s="77"/>
      <c r="K386" s="77"/>
      <c r="L386" s="77"/>
    </row>
    <row r="387" spans="1:12">
      <c r="A387" s="210">
        <v>363</v>
      </c>
      <c r="B387" s="109"/>
      <c r="C387" s="109"/>
      <c r="D387" s="109"/>
      <c r="E387" s="109"/>
      <c r="F387" s="77"/>
      <c r="G387" s="77"/>
      <c r="H387" s="77"/>
      <c r="I387" s="77"/>
      <c r="J387" s="77"/>
      <c r="K387" s="77"/>
      <c r="L387" s="77"/>
    </row>
    <row r="388" spans="1:12">
      <c r="A388" s="210">
        <v>364</v>
      </c>
      <c r="B388" s="109"/>
      <c r="C388" s="109"/>
      <c r="D388" s="109"/>
      <c r="E388" s="109"/>
      <c r="F388" s="77"/>
      <c r="G388" s="77"/>
      <c r="H388" s="77"/>
      <c r="I388" s="77"/>
      <c r="J388" s="77"/>
      <c r="K388" s="77"/>
      <c r="L388" s="77"/>
    </row>
    <row r="389" spans="1:12">
      <c r="A389" s="210">
        <v>365</v>
      </c>
      <c r="B389" s="109"/>
      <c r="C389" s="109"/>
      <c r="D389" s="109"/>
      <c r="E389" s="109"/>
      <c r="F389" s="77"/>
      <c r="G389" s="77"/>
      <c r="H389" s="77"/>
      <c r="I389" s="77"/>
      <c r="J389" s="77"/>
      <c r="K389" s="77"/>
      <c r="L389" s="77"/>
    </row>
    <row r="390" spans="1:12">
      <c r="A390" s="210">
        <v>366</v>
      </c>
      <c r="B390" s="109"/>
      <c r="C390" s="109"/>
      <c r="D390" s="109"/>
      <c r="E390" s="109"/>
      <c r="F390" s="77"/>
      <c r="G390" s="77"/>
      <c r="H390" s="77"/>
      <c r="I390" s="77"/>
      <c r="J390" s="77"/>
      <c r="K390" s="77"/>
      <c r="L390" s="77"/>
    </row>
    <row r="391" spans="1:12">
      <c r="A391" s="210">
        <v>367</v>
      </c>
      <c r="B391" s="109"/>
      <c r="C391" s="109"/>
      <c r="D391" s="109"/>
      <c r="E391" s="109"/>
      <c r="F391" s="77"/>
      <c r="G391" s="77"/>
      <c r="H391" s="77"/>
      <c r="I391" s="77"/>
      <c r="J391" s="77"/>
      <c r="K391" s="77"/>
      <c r="L391" s="77"/>
    </row>
    <row r="392" spans="1:12">
      <c r="A392" s="210">
        <v>368</v>
      </c>
      <c r="B392" s="109"/>
      <c r="C392" s="109"/>
      <c r="D392" s="109"/>
      <c r="E392" s="109"/>
      <c r="F392" s="77"/>
      <c r="G392" s="77"/>
      <c r="H392" s="77"/>
      <c r="I392" s="77"/>
      <c r="J392" s="77"/>
      <c r="K392" s="77"/>
      <c r="L392" s="77"/>
    </row>
    <row r="393" spans="1:12">
      <c r="A393" s="210">
        <v>369</v>
      </c>
      <c r="B393" s="109"/>
      <c r="C393" s="109"/>
      <c r="D393" s="109"/>
      <c r="E393" s="109"/>
      <c r="F393" s="77"/>
      <c r="G393" s="77"/>
      <c r="H393" s="77"/>
      <c r="I393" s="77"/>
      <c r="J393" s="77"/>
      <c r="K393" s="77"/>
      <c r="L393" s="77"/>
    </row>
    <row r="394" spans="1:12">
      <c r="A394" s="210">
        <v>370</v>
      </c>
      <c r="B394" s="109"/>
      <c r="C394" s="109"/>
      <c r="D394" s="109"/>
      <c r="E394" s="109"/>
      <c r="F394" s="77"/>
      <c r="G394" s="77"/>
      <c r="H394" s="77"/>
      <c r="I394" s="77"/>
      <c r="J394" s="77"/>
      <c r="K394" s="77"/>
      <c r="L394" s="77"/>
    </row>
    <row r="395" spans="1:12">
      <c r="A395" s="210">
        <v>371</v>
      </c>
      <c r="B395" s="109"/>
      <c r="C395" s="109"/>
      <c r="D395" s="109"/>
      <c r="E395" s="109"/>
      <c r="F395" s="77"/>
      <c r="G395" s="77"/>
      <c r="H395" s="77"/>
      <c r="I395" s="77"/>
      <c r="J395" s="77"/>
      <c r="K395" s="77"/>
      <c r="L395" s="77"/>
    </row>
    <row r="396" spans="1:12">
      <c r="A396" s="210">
        <v>372</v>
      </c>
      <c r="B396" s="109"/>
      <c r="C396" s="109"/>
      <c r="D396" s="109"/>
      <c r="E396" s="109"/>
      <c r="F396" s="77"/>
      <c r="G396" s="77"/>
      <c r="H396" s="77"/>
      <c r="I396" s="77"/>
      <c r="J396" s="77"/>
      <c r="K396" s="77"/>
      <c r="L396" s="77"/>
    </row>
    <row r="397" spans="1:12">
      <c r="A397" s="210">
        <v>373</v>
      </c>
      <c r="B397" s="109"/>
      <c r="C397" s="109"/>
      <c r="D397" s="109"/>
      <c r="E397" s="109"/>
      <c r="F397" s="77"/>
      <c r="G397" s="77"/>
      <c r="H397" s="77"/>
      <c r="I397" s="77"/>
      <c r="J397" s="77"/>
      <c r="K397" s="77"/>
      <c r="L397" s="77"/>
    </row>
    <row r="398" spans="1:12">
      <c r="A398" s="210">
        <v>374</v>
      </c>
      <c r="B398" s="109"/>
      <c r="C398" s="109"/>
      <c r="D398" s="109"/>
      <c r="E398" s="109"/>
      <c r="F398" s="77"/>
      <c r="G398" s="77"/>
      <c r="H398" s="77"/>
      <c r="I398" s="77"/>
      <c r="J398" s="77"/>
      <c r="K398" s="77"/>
      <c r="L398" s="77"/>
    </row>
    <row r="399" spans="1:12">
      <c r="A399" s="210">
        <v>375</v>
      </c>
      <c r="B399" s="109"/>
      <c r="C399" s="109"/>
      <c r="D399" s="109"/>
      <c r="E399" s="109"/>
      <c r="F399" s="77"/>
      <c r="G399" s="77"/>
      <c r="H399" s="77"/>
      <c r="I399" s="77"/>
      <c r="J399" s="77"/>
      <c r="K399" s="77"/>
      <c r="L399" s="77"/>
    </row>
    <row r="400" spans="1:12">
      <c r="A400" s="210">
        <v>376</v>
      </c>
      <c r="B400" s="109"/>
      <c r="C400" s="109"/>
      <c r="D400" s="109"/>
      <c r="E400" s="109"/>
      <c r="F400" s="77"/>
      <c r="G400" s="77"/>
      <c r="H400" s="77"/>
      <c r="I400" s="77"/>
      <c r="J400" s="77"/>
      <c r="K400" s="77"/>
      <c r="L400" s="77"/>
    </row>
    <row r="401" spans="1:12">
      <c r="A401" s="210">
        <v>377</v>
      </c>
      <c r="B401" s="109"/>
      <c r="C401" s="109"/>
      <c r="D401" s="109"/>
      <c r="E401" s="109"/>
      <c r="F401" s="77"/>
      <c r="G401" s="77"/>
      <c r="H401" s="77"/>
      <c r="I401" s="77"/>
      <c r="J401" s="77"/>
      <c r="K401" s="77"/>
      <c r="L401" s="77"/>
    </row>
    <row r="402" spans="1:12">
      <c r="A402" s="210">
        <v>378</v>
      </c>
      <c r="B402" s="109"/>
      <c r="C402" s="109"/>
      <c r="D402" s="109"/>
      <c r="E402" s="109"/>
      <c r="F402" s="77"/>
      <c r="G402" s="77"/>
      <c r="H402" s="77"/>
      <c r="I402" s="77"/>
      <c r="J402" s="77"/>
      <c r="K402" s="77"/>
      <c r="L402" s="77"/>
    </row>
    <row r="403" spans="1:12">
      <c r="A403" s="210">
        <v>379</v>
      </c>
      <c r="B403" s="109"/>
      <c r="C403" s="109"/>
      <c r="D403" s="109"/>
      <c r="E403" s="109"/>
      <c r="F403" s="77"/>
      <c r="G403" s="77"/>
      <c r="H403" s="77"/>
      <c r="I403" s="77"/>
      <c r="J403" s="77"/>
      <c r="K403" s="77"/>
      <c r="L403" s="77"/>
    </row>
    <row r="404" spans="1:12">
      <c r="A404" s="210">
        <v>380</v>
      </c>
      <c r="B404" s="109"/>
      <c r="C404" s="109"/>
      <c r="D404" s="109"/>
      <c r="E404" s="109"/>
      <c r="F404" s="77"/>
      <c r="G404" s="77"/>
      <c r="H404" s="77"/>
      <c r="I404" s="77"/>
      <c r="J404" s="77"/>
      <c r="K404" s="77"/>
      <c r="L404" s="77"/>
    </row>
    <row r="405" spans="1:12">
      <c r="A405" s="210">
        <v>381</v>
      </c>
      <c r="B405" s="109"/>
      <c r="C405" s="109"/>
      <c r="D405" s="109"/>
      <c r="E405" s="109"/>
      <c r="F405" s="77"/>
      <c r="G405" s="77"/>
      <c r="H405" s="77"/>
      <c r="I405" s="77"/>
      <c r="J405" s="77"/>
      <c r="K405" s="77"/>
      <c r="L405" s="77"/>
    </row>
    <row r="406" spans="1:12">
      <c r="A406" s="210">
        <v>382</v>
      </c>
      <c r="B406" s="109"/>
      <c r="C406" s="109"/>
      <c r="D406" s="109"/>
      <c r="E406" s="109"/>
      <c r="F406" s="77"/>
      <c r="G406" s="77"/>
      <c r="H406" s="77"/>
      <c r="I406" s="77"/>
      <c r="J406" s="77"/>
      <c r="K406" s="77"/>
      <c r="L406" s="77"/>
    </row>
    <row r="407" spans="1:12">
      <c r="A407" s="210">
        <v>383</v>
      </c>
      <c r="B407" s="109"/>
      <c r="C407" s="109"/>
      <c r="D407" s="109"/>
      <c r="E407" s="109"/>
      <c r="F407" s="77"/>
      <c r="G407" s="77"/>
      <c r="H407" s="77"/>
      <c r="I407" s="77"/>
      <c r="J407" s="77"/>
      <c r="K407" s="77"/>
      <c r="L407" s="77"/>
    </row>
    <row r="408" spans="1:12">
      <c r="A408" s="210">
        <v>384</v>
      </c>
      <c r="B408" s="109"/>
      <c r="C408" s="109"/>
      <c r="D408" s="109"/>
      <c r="E408" s="109"/>
      <c r="F408" s="77"/>
      <c r="G408" s="77"/>
      <c r="H408" s="77"/>
      <c r="I408" s="77"/>
      <c r="J408" s="77"/>
      <c r="K408" s="77"/>
      <c r="L408" s="77"/>
    </row>
    <row r="409" spans="1:12">
      <c r="A409" s="210">
        <v>385</v>
      </c>
      <c r="B409" s="109"/>
      <c r="C409" s="109"/>
      <c r="D409" s="109"/>
      <c r="E409" s="109"/>
      <c r="F409" s="77"/>
      <c r="G409" s="77"/>
      <c r="H409" s="77"/>
      <c r="I409" s="77"/>
      <c r="J409" s="77"/>
      <c r="K409" s="77"/>
      <c r="L409" s="77"/>
    </row>
    <row r="410" spans="1:12">
      <c r="A410" s="210">
        <v>386</v>
      </c>
      <c r="B410" s="109"/>
      <c r="C410" s="109"/>
      <c r="D410" s="109"/>
      <c r="E410" s="109"/>
      <c r="F410" s="77"/>
      <c r="G410" s="77"/>
      <c r="H410" s="77"/>
      <c r="I410" s="77"/>
      <c r="J410" s="77"/>
      <c r="K410" s="77"/>
      <c r="L410" s="77"/>
    </row>
    <row r="411" spans="1:12">
      <c r="A411" s="210">
        <v>387</v>
      </c>
      <c r="B411" s="109"/>
      <c r="C411" s="109"/>
      <c r="D411" s="109"/>
      <c r="E411" s="109"/>
      <c r="F411" s="77"/>
      <c r="G411" s="77"/>
      <c r="H411" s="77"/>
      <c r="I411" s="77"/>
      <c r="J411" s="77"/>
      <c r="K411" s="77"/>
      <c r="L411" s="77"/>
    </row>
    <row r="412" spans="1:12">
      <c r="A412" s="210">
        <v>388</v>
      </c>
      <c r="B412" s="109"/>
      <c r="C412" s="109"/>
      <c r="D412" s="109"/>
      <c r="E412" s="109"/>
      <c r="F412" s="77"/>
      <c r="G412" s="77"/>
      <c r="H412" s="77"/>
      <c r="I412" s="77"/>
      <c r="J412" s="77"/>
      <c r="K412" s="77"/>
      <c r="L412" s="77"/>
    </row>
    <row r="413" spans="1:12">
      <c r="A413" s="210">
        <v>389</v>
      </c>
      <c r="B413" s="109"/>
      <c r="C413" s="109"/>
      <c r="D413" s="109"/>
      <c r="E413" s="109"/>
      <c r="F413" s="77"/>
      <c r="G413" s="77"/>
      <c r="H413" s="77"/>
      <c r="I413" s="77"/>
      <c r="J413" s="77"/>
      <c r="K413" s="77"/>
      <c r="L413" s="77"/>
    </row>
    <row r="414" spans="1:12">
      <c r="A414" s="210">
        <v>390</v>
      </c>
      <c r="B414" s="109"/>
      <c r="C414" s="109"/>
      <c r="D414" s="109"/>
      <c r="E414" s="109"/>
      <c r="F414" s="77"/>
      <c r="G414" s="77"/>
      <c r="H414" s="77"/>
      <c r="I414" s="77"/>
      <c r="J414" s="77"/>
      <c r="K414" s="77"/>
      <c r="L414" s="77"/>
    </row>
    <row r="415" spans="1:12">
      <c r="A415" s="210">
        <v>391</v>
      </c>
      <c r="B415" s="109"/>
      <c r="C415" s="109"/>
      <c r="D415" s="109"/>
      <c r="E415" s="109"/>
      <c r="F415" s="77"/>
      <c r="G415" s="77"/>
      <c r="H415" s="77"/>
      <c r="I415" s="77"/>
      <c r="J415" s="77"/>
      <c r="K415" s="77"/>
      <c r="L415" s="77"/>
    </row>
    <row r="416" spans="1:12">
      <c r="A416" s="210">
        <v>392</v>
      </c>
      <c r="B416" s="109"/>
      <c r="C416" s="109"/>
      <c r="D416" s="109"/>
      <c r="E416" s="109"/>
      <c r="F416" s="77"/>
      <c r="G416" s="77"/>
      <c r="H416" s="77"/>
      <c r="I416" s="77"/>
      <c r="J416" s="77"/>
      <c r="K416" s="77"/>
      <c r="L416" s="77"/>
    </row>
    <row r="417" spans="1:12">
      <c r="A417" s="210">
        <v>393</v>
      </c>
      <c r="B417" s="109"/>
      <c r="C417" s="109"/>
      <c r="D417" s="109"/>
      <c r="E417" s="109"/>
      <c r="F417" s="77"/>
      <c r="G417" s="77"/>
      <c r="H417" s="77"/>
      <c r="I417" s="77"/>
      <c r="J417" s="77"/>
      <c r="K417" s="77"/>
      <c r="L417" s="77"/>
    </row>
    <row r="418" spans="1:12">
      <c r="A418" s="210">
        <v>394</v>
      </c>
      <c r="B418" s="109"/>
      <c r="C418" s="109"/>
      <c r="D418" s="109"/>
      <c r="E418" s="109"/>
      <c r="F418" s="77"/>
      <c r="G418" s="77"/>
      <c r="H418" s="77"/>
      <c r="I418" s="77"/>
      <c r="J418" s="77"/>
      <c r="K418" s="77"/>
      <c r="L418" s="77"/>
    </row>
    <row r="419" spans="1:12">
      <c r="A419" s="210">
        <v>395</v>
      </c>
      <c r="B419" s="109"/>
      <c r="C419" s="109"/>
      <c r="D419" s="109"/>
      <c r="E419" s="109"/>
      <c r="F419" s="77"/>
      <c r="G419" s="77"/>
      <c r="H419" s="77"/>
      <c r="I419" s="77"/>
      <c r="J419" s="77"/>
      <c r="K419" s="77"/>
      <c r="L419" s="77"/>
    </row>
    <row r="420" spans="1:12">
      <c r="A420" s="210">
        <v>396</v>
      </c>
      <c r="B420" s="109"/>
      <c r="C420" s="109"/>
      <c r="D420" s="109"/>
      <c r="E420" s="109"/>
      <c r="F420" s="77"/>
      <c r="G420" s="77"/>
      <c r="H420" s="77"/>
      <c r="I420" s="77"/>
      <c r="J420" s="77"/>
      <c r="K420" s="77"/>
      <c r="L420" s="77"/>
    </row>
    <row r="421" spans="1:12">
      <c r="A421" s="210">
        <v>397</v>
      </c>
      <c r="B421" s="109"/>
      <c r="C421" s="109"/>
      <c r="D421" s="109"/>
      <c r="E421" s="109"/>
      <c r="F421" s="77"/>
      <c r="G421" s="77"/>
      <c r="H421" s="77"/>
      <c r="I421" s="77"/>
      <c r="J421" s="77"/>
      <c r="K421" s="77"/>
      <c r="L421" s="77"/>
    </row>
    <row r="422" spans="1:12">
      <c r="A422" s="210">
        <v>398</v>
      </c>
      <c r="B422" s="109"/>
      <c r="C422" s="109"/>
      <c r="D422" s="109"/>
      <c r="E422" s="109"/>
      <c r="F422" s="77"/>
      <c r="G422" s="77"/>
      <c r="H422" s="77"/>
      <c r="I422" s="77"/>
      <c r="J422" s="77"/>
      <c r="K422" s="77"/>
      <c r="L422" s="77"/>
    </row>
    <row r="423" spans="1:12">
      <c r="A423" s="210">
        <v>399</v>
      </c>
      <c r="B423" s="109"/>
      <c r="C423" s="109"/>
      <c r="D423" s="109"/>
      <c r="E423" s="109"/>
      <c r="F423" s="77"/>
      <c r="G423" s="77"/>
      <c r="H423" s="77"/>
      <c r="I423" s="77"/>
      <c r="J423" s="77"/>
      <c r="K423" s="77"/>
      <c r="L423" s="77"/>
    </row>
    <row r="424" spans="1:12">
      <c r="A424" s="210">
        <v>400</v>
      </c>
      <c r="B424" s="109"/>
      <c r="C424" s="109"/>
      <c r="D424" s="109"/>
      <c r="E424" s="109"/>
      <c r="F424" s="77"/>
      <c r="G424" s="77"/>
      <c r="H424" s="77"/>
      <c r="I424" s="77"/>
      <c r="J424" s="77"/>
      <c r="K424" s="77"/>
      <c r="L424" s="77"/>
    </row>
    <row r="425" spans="1:12">
      <c r="A425" s="210">
        <v>401</v>
      </c>
      <c r="B425" s="109"/>
      <c r="C425" s="109"/>
      <c r="D425" s="109"/>
      <c r="E425" s="109"/>
      <c r="F425" s="77"/>
      <c r="G425" s="77"/>
      <c r="H425" s="77"/>
      <c r="I425" s="77"/>
      <c r="J425" s="77"/>
      <c r="K425" s="77"/>
      <c r="L425" s="77"/>
    </row>
    <row r="426" spans="1:12">
      <c r="A426" s="210">
        <v>402</v>
      </c>
      <c r="B426" s="109"/>
      <c r="C426" s="109"/>
      <c r="D426" s="109"/>
      <c r="E426" s="109"/>
      <c r="F426" s="77"/>
      <c r="G426" s="77"/>
      <c r="H426" s="77"/>
      <c r="I426" s="77"/>
      <c r="J426" s="77"/>
      <c r="K426" s="77"/>
      <c r="L426" s="77"/>
    </row>
    <row r="427" spans="1:12">
      <c r="A427" s="210">
        <v>403</v>
      </c>
      <c r="B427" s="109"/>
      <c r="C427" s="109"/>
      <c r="D427" s="109"/>
      <c r="E427" s="109"/>
      <c r="F427" s="77"/>
      <c r="G427" s="77"/>
      <c r="H427" s="77"/>
      <c r="I427" s="77"/>
      <c r="J427" s="77"/>
      <c r="K427" s="77"/>
      <c r="L427" s="77"/>
    </row>
    <row r="428" spans="1:12">
      <c r="A428" s="210">
        <v>404</v>
      </c>
      <c r="B428" s="109"/>
      <c r="C428" s="109"/>
      <c r="D428" s="109"/>
      <c r="E428" s="109"/>
      <c r="F428" s="77"/>
      <c r="G428" s="77"/>
      <c r="H428" s="77"/>
      <c r="I428" s="77"/>
      <c r="J428" s="77"/>
      <c r="K428" s="77"/>
      <c r="L428" s="77"/>
    </row>
    <row r="429" spans="1:12">
      <c r="A429" s="210">
        <v>405</v>
      </c>
      <c r="B429" s="109"/>
      <c r="C429" s="109"/>
      <c r="D429" s="109"/>
      <c r="E429" s="109"/>
      <c r="F429" s="77"/>
      <c r="G429" s="77"/>
      <c r="H429" s="77"/>
      <c r="I429" s="77"/>
      <c r="J429" s="77"/>
      <c r="K429" s="77"/>
      <c r="L429" s="77"/>
    </row>
    <row r="430" spans="1:12">
      <c r="A430" s="210">
        <v>406</v>
      </c>
      <c r="B430" s="109"/>
      <c r="C430" s="109"/>
      <c r="D430" s="109"/>
      <c r="E430" s="109"/>
      <c r="F430" s="77"/>
      <c r="G430" s="77"/>
      <c r="H430" s="77"/>
      <c r="I430" s="77"/>
      <c r="J430" s="77"/>
      <c r="K430" s="77"/>
      <c r="L430" s="77"/>
    </row>
    <row r="431" spans="1:12">
      <c r="A431" s="210">
        <v>407</v>
      </c>
      <c r="B431" s="109"/>
      <c r="C431" s="109"/>
      <c r="D431" s="109"/>
      <c r="E431" s="109"/>
      <c r="F431" s="77"/>
      <c r="G431" s="77"/>
      <c r="H431" s="77"/>
      <c r="I431" s="77"/>
      <c r="J431" s="77"/>
      <c r="K431" s="77"/>
      <c r="L431" s="77"/>
    </row>
    <row r="432" spans="1:12">
      <c r="A432" s="210">
        <v>408</v>
      </c>
      <c r="B432" s="109"/>
      <c r="C432" s="109"/>
      <c r="D432" s="109"/>
      <c r="E432" s="109"/>
      <c r="F432" s="77"/>
      <c r="G432" s="77"/>
      <c r="H432" s="77"/>
      <c r="I432" s="77"/>
      <c r="J432" s="77"/>
      <c r="K432" s="77"/>
      <c r="L432" s="77"/>
    </row>
    <row r="433" spans="1:12">
      <c r="A433" s="210">
        <v>409</v>
      </c>
      <c r="B433" s="109"/>
      <c r="C433" s="109"/>
      <c r="D433" s="109"/>
      <c r="E433" s="109"/>
      <c r="F433" s="77"/>
      <c r="G433" s="77"/>
      <c r="H433" s="77"/>
      <c r="I433" s="77"/>
      <c r="J433" s="77"/>
      <c r="K433" s="77"/>
      <c r="L433" s="77"/>
    </row>
    <row r="434" spans="1:12">
      <c r="A434" s="210">
        <v>410</v>
      </c>
      <c r="B434" s="109"/>
      <c r="C434" s="109"/>
      <c r="D434" s="109"/>
      <c r="E434" s="109"/>
      <c r="F434" s="77"/>
      <c r="G434" s="77"/>
      <c r="H434" s="77"/>
      <c r="I434" s="77"/>
      <c r="J434" s="77"/>
      <c r="K434" s="77"/>
      <c r="L434" s="77"/>
    </row>
    <row r="435" spans="1:12">
      <c r="A435" s="210">
        <v>411</v>
      </c>
      <c r="B435" s="109"/>
      <c r="C435" s="109"/>
      <c r="D435" s="109"/>
      <c r="E435" s="109"/>
      <c r="F435" s="77"/>
      <c r="G435" s="77"/>
      <c r="H435" s="77"/>
      <c r="I435" s="77"/>
      <c r="J435" s="77"/>
      <c r="K435" s="77"/>
      <c r="L435" s="77"/>
    </row>
    <row r="436" spans="1:12">
      <c r="A436" s="210">
        <v>412</v>
      </c>
      <c r="B436" s="109"/>
      <c r="C436" s="109"/>
      <c r="D436" s="109"/>
      <c r="E436" s="109"/>
      <c r="F436" s="77"/>
      <c r="G436" s="77"/>
      <c r="H436" s="77"/>
      <c r="I436" s="77"/>
      <c r="J436" s="77"/>
      <c r="K436" s="77"/>
      <c r="L436" s="77"/>
    </row>
    <row r="437" spans="1:12">
      <c r="A437" s="210">
        <v>413</v>
      </c>
      <c r="B437" s="109"/>
      <c r="C437" s="109"/>
      <c r="D437" s="109"/>
      <c r="E437" s="109"/>
      <c r="F437" s="77"/>
      <c r="G437" s="77"/>
      <c r="H437" s="77"/>
      <c r="I437" s="77"/>
      <c r="J437" s="77"/>
      <c r="K437" s="77"/>
      <c r="L437" s="77"/>
    </row>
    <row r="438" spans="1:12">
      <c r="A438" s="210">
        <v>414</v>
      </c>
      <c r="B438" s="109"/>
      <c r="C438" s="109"/>
      <c r="D438" s="109"/>
      <c r="E438" s="109"/>
      <c r="F438" s="77"/>
      <c r="G438" s="77"/>
      <c r="H438" s="77"/>
      <c r="I438" s="77"/>
      <c r="J438" s="77"/>
      <c r="K438" s="77"/>
      <c r="L438" s="77"/>
    </row>
    <row r="439" spans="1:12">
      <c r="A439" s="210">
        <v>415</v>
      </c>
      <c r="B439" s="109"/>
      <c r="C439" s="109"/>
      <c r="D439" s="109"/>
      <c r="E439" s="109"/>
      <c r="F439" s="77"/>
      <c r="G439" s="77"/>
      <c r="H439" s="77"/>
      <c r="I439" s="77"/>
      <c r="J439" s="77"/>
      <c r="K439" s="77"/>
      <c r="L439" s="77"/>
    </row>
    <row r="440" spans="1:12">
      <c r="A440" s="210">
        <v>416</v>
      </c>
      <c r="B440" s="109"/>
      <c r="C440" s="109"/>
      <c r="D440" s="109"/>
      <c r="E440" s="109"/>
      <c r="F440" s="77"/>
      <c r="G440" s="77"/>
      <c r="H440" s="77"/>
      <c r="I440" s="77"/>
      <c r="J440" s="77"/>
      <c r="K440" s="77"/>
      <c r="L440" s="77"/>
    </row>
    <row r="441" spans="1:12">
      <c r="A441" s="210">
        <v>417</v>
      </c>
      <c r="B441" s="109"/>
      <c r="C441" s="109"/>
      <c r="D441" s="109"/>
      <c r="E441" s="109"/>
      <c r="F441" s="77"/>
      <c r="G441" s="77"/>
      <c r="H441" s="77"/>
      <c r="I441" s="77"/>
      <c r="J441" s="77"/>
      <c r="K441" s="77"/>
      <c r="L441" s="77"/>
    </row>
    <row r="442" spans="1:12">
      <c r="A442" s="210">
        <v>418</v>
      </c>
      <c r="B442" s="109"/>
      <c r="C442" s="109"/>
      <c r="D442" s="109"/>
      <c r="E442" s="109"/>
      <c r="F442" s="77"/>
      <c r="G442" s="77"/>
      <c r="H442" s="77"/>
      <c r="I442" s="77"/>
      <c r="J442" s="77"/>
      <c r="K442" s="77"/>
      <c r="L442" s="77"/>
    </row>
    <row r="443" spans="1:12">
      <c r="A443" s="210">
        <v>419</v>
      </c>
      <c r="B443" s="109"/>
      <c r="C443" s="109"/>
      <c r="D443" s="109"/>
      <c r="E443" s="109"/>
      <c r="F443" s="77"/>
      <c r="G443" s="77"/>
      <c r="H443" s="77"/>
      <c r="I443" s="77"/>
      <c r="J443" s="77"/>
      <c r="K443" s="77"/>
      <c r="L443" s="77"/>
    </row>
    <row r="444" spans="1:12">
      <c r="A444" s="210">
        <v>420</v>
      </c>
      <c r="B444" s="109"/>
      <c r="C444" s="109"/>
      <c r="D444" s="109"/>
      <c r="E444" s="109"/>
      <c r="F444" s="77"/>
      <c r="G444" s="77"/>
      <c r="H444" s="77"/>
      <c r="I444" s="77"/>
      <c r="J444" s="77"/>
      <c r="K444" s="77"/>
      <c r="L444" s="77"/>
    </row>
    <row r="445" spans="1:12">
      <c r="A445" s="210">
        <v>421</v>
      </c>
      <c r="B445" s="109"/>
      <c r="C445" s="109"/>
      <c r="D445" s="109"/>
      <c r="E445" s="109"/>
      <c r="F445" s="77"/>
      <c r="G445" s="77"/>
      <c r="H445" s="77"/>
      <c r="I445" s="77"/>
      <c r="J445" s="77"/>
      <c r="K445" s="77"/>
      <c r="L445" s="77"/>
    </row>
    <row r="446" spans="1:12">
      <c r="A446" s="210">
        <v>422</v>
      </c>
      <c r="B446" s="109"/>
      <c r="C446" s="109"/>
      <c r="D446" s="109"/>
      <c r="E446" s="109"/>
      <c r="F446" s="77"/>
      <c r="G446" s="77"/>
      <c r="H446" s="77"/>
      <c r="I446" s="77"/>
      <c r="J446" s="77"/>
      <c r="K446" s="77"/>
      <c r="L446" s="77"/>
    </row>
    <row r="447" spans="1:12">
      <c r="A447" s="210">
        <v>423</v>
      </c>
      <c r="B447" s="109"/>
      <c r="C447" s="109"/>
      <c r="D447" s="109"/>
      <c r="E447" s="109"/>
      <c r="F447" s="77"/>
      <c r="G447" s="77"/>
      <c r="H447" s="77"/>
      <c r="I447" s="77"/>
      <c r="J447" s="77"/>
      <c r="K447" s="77"/>
      <c r="L447" s="77"/>
    </row>
    <row r="448" spans="1:12">
      <c r="A448" s="210">
        <v>424</v>
      </c>
      <c r="B448" s="109"/>
      <c r="C448" s="109"/>
      <c r="D448" s="109"/>
      <c r="E448" s="109"/>
      <c r="F448" s="77"/>
      <c r="G448" s="77"/>
      <c r="H448" s="77"/>
      <c r="I448" s="77"/>
      <c r="J448" s="77"/>
      <c r="K448" s="77"/>
      <c r="L448" s="77"/>
    </row>
    <row r="449" spans="1:12">
      <c r="A449" s="210">
        <v>425</v>
      </c>
      <c r="B449" s="109"/>
      <c r="C449" s="109"/>
      <c r="D449" s="109"/>
      <c r="E449" s="109"/>
      <c r="F449" s="77"/>
      <c r="G449" s="77"/>
      <c r="H449" s="77"/>
      <c r="I449" s="77"/>
      <c r="J449" s="77"/>
      <c r="K449" s="77"/>
      <c r="L449" s="77"/>
    </row>
    <row r="450" spans="1:12">
      <c r="A450" s="210">
        <v>426</v>
      </c>
      <c r="B450" s="109"/>
      <c r="C450" s="109"/>
      <c r="D450" s="109"/>
      <c r="E450" s="109"/>
      <c r="F450" s="77"/>
      <c r="G450" s="77"/>
      <c r="H450" s="77"/>
      <c r="I450" s="77"/>
      <c r="J450" s="77"/>
      <c r="K450" s="77"/>
      <c r="L450" s="77"/>
    </row>
    <row r="451" spans="1:12">
      <c r="A451" s="210">
        <v>427</v>
      </c>
      <c r="B451" s="109"/>
      <c r="C451" s="109"/>
      <c r="D451" s="109"/>
      <c r="E451" s="109"/>
      <c r="F451" s="77"/>
      <c r="G451" s="77"/>
      <c r="H451" s="77"/>
      <c r="I451" s="77"/>
      <c r="J451" s="77"/>
      <c r="K451" s="77"/>
      <c r="L451" s="77"/>
    </row>
    <row r="452" spans="1:12">
      <c r="A452" s="210">
        <v>428</v>
      </c>
      <c r="B452" s="109"/>
      <c r="C452" s="109"/>
      <c r="D452" s="109"/>
      <c r="E452" s="109"/>
      <c r="F452" s="77"/>
      <c r="G452" s="77"/>
      <c r="H452" s="77"/>
      <c r="I452" s="77"/>
      <c r="J452" s="77"/>
      <c r="K452" s="77"/>
      <c r="L452" s="77"/>
    </row>
    <row r="453" spans="1:12">
      <c r="A453" s="210">
        <v>429</v>
      </c>
      <c r="B453" s="109"/>
      <c r="C453" s="109"/>
      <c r="D453" s="109"/>
      <c r="E453" s="109"/>
      <c r="F453" s="77"/>
      <c r="G453" s="77"/>
      <c r="H453" s="77"/>
      <c r="I453" s="77"/>
      <c r="J453" s="77"/>
      <c r="K453" s="77"/>
      <c r="L453" s="77"/>
    </row>
    <row r="454" spans="1:12">
      <c r="A454" s="210">
        <v>430</v>
      </c>
      <c r="B454" s="109"/>
      <c r="C454" s="109"/>
      <c r="D454" s="109"/>
      <c r="E454" s="109"/>
      <c r="F454" s="77"/>
      <c r="G454" s="77"/>
      <c r="H454" s="77"/>
      <c r="I454" s="77"/>
      <c r="J454" s="77"/>
      <c r="K454" s="77"/>
      <c r="L454" s="77"/>
    </row>
    <row r="455" spans="1:12">
      <c r="A455" s="210">
        <v>431</v>
      </c>
      <c r="B455" s="109"/>
      <c r="C455" s="109"/>
      <c r="D455" s="109"/>
      <c r="E455" s="109"/>
      <c r="F455" s="77"/>
      <c r="G455" s="77"/>
      <c r="H455" s="77"/>
      <c r="I455" s="77"/>
      <c r="J455" s="77"/>
      <c r="K455" s="77"/>
      <c r="L455" s="77"/>
    </row>
    <row r="456" spans="1:12">
      <c r="A456" s="210">
        <v>432</v>
      </c>
      <c r="B456" s="109"/>
      <c r="C456" s="109"/>
      <c r="D456" s="109"/>
      <c r="E456" s="109"/>
      <c r="F456" s="77"/>
      <c r="G456" s="77"/>
      <c r="H456" s="77"/>
      <c r="I456" s="77"/>
      <c r="J456" s="77"/>
      <c r="K456" s="77"/>
      <c r="L456" s="77"/>
    </row>
    <row r="457" spans="1:12">
      <c r="A457" s="210">
        <v>433</v>
      </c>
      <c r="B457" s="109"/>
      <c r="C457" s="109"/>
      <c r="D457" s="109"/>
      <c r="E457" s="109"/>
      <c r="F457" s="77"/>
      <c r="G457" s="77"/>
      <c r="H457" s="77"/>
      <c r="I457" s="77"/>
      <c r="J457" s="77"/>
      <c r="K457" s="77"/>
      <c r="L457" s="77"/>
    </row>
    <row r="458" spans="1:12">
      <c r="A458" s="210">
        <v>434</v>
      </c>
      <c r="B458" s="109"/>
      <c r="C458" s="109"/>
      <c r="D458" s="109"/>
      <c r="E458" s="109"/>
      <c r="F458" s="77"/>
      <c r="G458" s="77"/>
      <c r="H458" s="77"/>
      <c r="I458" s="77"/>
      <c r="J458" s="77"/>
      <c r="K458" s="77"/>
      <c r="L458" s="77"/>
    </row>
    <row r="459" spans="1:12">
      <c r="A459" s="210">
        <v>435</v>
      </c>
      <c r="B459" s="109"/>
      <c r="C459" s="109"/>
      <c r="D459" s="109"/>
      <c r="E459" s="109"/>
      <c r="F459" s="77"/>
      <c r="G459" s="77"/>
      <c r="H459" s="77"/>
      <c r="I459" s="77"/>
      <c r="J459" s="77"/>
      <c r="K459" s="77"/>
      <c r="L459" s="77"/>
    </row>
    <row r="460" spans="1:12">
      <c r="A460" s="210">
        <v>436</v>
      </c>
      <c r="B460" s="109"/>
      <c r="C460" s="109"/>
      <c r="D460" s="109"/>
      <c r="E460" s="109"/>
      <c r="F460" s="77"/>
      <c r="G460" s="77"/>
      <c r="H460" s="77"/>
      <c r="I460" s="77"/>
      <c r="J460" s="77"/>
      <c r="K460" s="77"/>
      <c r="L460" s="77"/>
    </row>
    <row r="461" spans="1:12">
      <c r="A461" s="210">
        <v>437</v>
      </c>
      <c r="B461" s="109"/>
      <c r="C461" s="109"/>
      <c r="D461" s="109"/>
      <c r="E461" s="109"/>
      <c r="F461" s="77"/>
      <c r="G461" s="77"/>
      <c r="H461" s="77"/>
      <c r="I461" s="77"/>
      <c r="J461" s="77"/>
      <c r="K461" s="77"/>
      <c r="L461" s="77"/>
    </row>
    <row r="462" spans="1:12">
      <c r="A462" s="210">
        <v>438</v>
      </c>
      <c r="B462" s="109"/>
      <c r="C462" s="109"/>
      <c r="D462" s="109"/>
      <c r="E462" s="109"/>
      <c r="F462" s="77"/>
      <c r="G462" s="77"/>
      <c r="H462" s="77"/>
      <c r="I462" s="77"/>
      <c r="J462" s="77"/>
      <c r="K462" s="77"/>
      <c r="L462" s="77"/>
    </row>
    <row r="463" spans="1:12">
      <c r="A463" s="210">
        <v>439</v>
      </c>
      <c r="B463" s="109"/>
      <c r="C463" s="109"/>
      <c r="D463" s="109"/>
      <c r="E463" s="109"/>
      <c r="F463" s="77"/>
      <c r="G463" s="77"/>
      <c r="H463" s="77"/>
      <c r="I463" s="77"/>
      <c r="J463" s="77"/>
      <c r="K463" s="77"/>
      <c r="L463" s="77"/>
    </row>
    <row r="464" spans="1:12">
      <c r="A464" s="210">
        <v>440</v>
      </c>
      <c r="B464" s="109"/>
      <c r="C464" s="109"/>
      <c r="D464" s="109"/>
      <c r="E464" s="109"/>
      <c r="F464" s="77"/>
      <c r="G464" s="77"/>
      <c r="H464" s="77"/>
      <c r="I464" s="77"/>
      <c r="J464" s="77"/>
      <c r="K464" s="77"/>
      <c r="L464" s="77"/>
    </row>
    <row r="465" spans="1:12">
      <c r="A465" s="210">
        <v>441</v>
      </c>
      <c r="B465" s="109"/>
      <c r="C465" s="109"/>
      <c r="D465" s="109"/>
      <c r="E465" s="109"/>
      <c r="F465" s="77"/>
      <c r="G465" s="77"/>
      <c r="H465" s="77"/>
      <c r="I465" s="77"/>
      <c r="J465" s="77"/>
      <c r="K465" s="77"/>
      <c r="L465" s="77"/>
    </row>
    <row r="466" spans="1:12">
      <c r="A466" s="210">
        <v>442</v>
      </c>
      <c r="B466" s="109"/>
      <c r="C466" s="109"/>
      <c r="D466" s="109"/>
      <c r="E466" s="109"/>
      <c r="F466" s="77"/>
      <c r="G466" s="77"/>
      <c r="H466" s="77"/>
      <c r="I466" s="77"/>
      <c r="J466" s="77"/>
      <c r="K466" s="77"/>
      <c r="L466" s="77"/>
    </row>
    <row r="467" spans="1:12">
      <c r="A467" s="210">
        <v>443</v>
      </c>
      <c r="B467" s="109"/>
      <c r="C467" s="109"/>
      <c r="D467" s="109"/>
      <c r="E467" s="109"/>
      <c r="F467" s="77"/>
      <c r="G467" s="77"/>
      <c r="H467" s="77"/>
      <c r="I467" s="77"/>
      <c r="J467" s="77"/>
      <c r="K467" s="77"/>
      <c r="L467" s="77"/>
    </row>
    <row r="468" spans="1:12">
      <c r="A468" s="210">
        <v>444</v>
      </c>
      <c r="B468" s="109"/>
      <c r="C468" s="109"/>
      <c r="D468" s="109"/>
      <c r="E468" s="109"/>
      <c r="F468" s="77"/>
      <c r="G468" s="77"/>
      <c r="H468" s="77"/>
      <c r="I468" s="77"/>
      <c r="J468" s="77"/>
      <c r="K468" s="77"/>
      <c r="L468" s="77"/>
    </row>
    <row r="469" spans="1:12">
      <c r="A469" s="210">
        <v>445</v>
      </c>
      <c r="B469" s="109"/>
      <c r="C469" s="109"/>
      <c r="D469" s="109"/>
      <c r="E469" s="109"/>
      <c r="F469" s="77"/>
      <c r="G469" s="77"/>
      <c r="H469" s="77"/>
      <c r="I469" s="77"/>
      <c r="J469" s="77"/>
      <c r="K469" s="77"/>
      <c r="L469" s="77"/>
    </row>
    <row r="470" spans="1:12">
      <c r="A470" s="210">
        <v>446</v>
      </c>
      <c r="B470" s="109"/>
      <c r="C470" s="109"/>
      <c r="D470" s="109"/>
      <c r="E470" s="109"/>
      <c r="F470" s="77"/>
      <c r="G470" s="77"/>
      <c r="H470" s="77"/>
      <c r="I470" s="77"/>
      <c r="J470" s="77"/>
      <c r="K470" s="77"/>
      <c r="L470" s="77"/>
    </row>
    <row r="471" spans="1:12">
      <c r="A471" s="210">
        <v>447</v>
      </c>
      <c r="B471" s="109"/>
      <c r="C471" s="109"/>
      <c r="D471" s="109"/>
      <c r="E471" s="109"/>
      <c r="F471" s="77"/>
      <c r="G471" s="77"/>
      <c r="H471" s="77"/>
      <c r="I471" s="77"/>
      <c r="J471" s="77"/>
      <c r="K471" s="77"/>
      <c r="L471" s="77"/>
    </row>
    <row r="472" spans="1:12">
      <c r="A472" s="210">
        <v>448</v>
      </c>
      <c r="B472" s="109"/>
      <c r="C472" s="109"/>
      <c r="D472" s="109"/>
      <c r="E472" s="109"/>
      <c r="F472" s="77"/>
      <c r="G472" s="77"/>
      <c r="H472" s="77"/>
      <c r="I472" s="77"/>
      <c r="J472" s="77"/>
      <c r="K472" s="77"/>
      <c r="L472" s="77"/>
    </row>
    <row r="473" spans="1:12">
      <c r="A473" s="210">
        <v>449</v>
      </c>
      <c r="B473" s="109"/>
      <c r="C473" s="109"/>
      <c r="D473" s="109"/>
      <c r="E473" s="109"/>
      <c r="F473" s="77"/>
      <c r="G473" s="77"/>
      <c r="H473" s="77"/>
      <c r="I473" s="77"/>
      <c r="J473" s="77"/>
      <c r="K473" s="77"/>
      <c r="L473" s="77"/>
    </row>
    <row r="474" spans="1:12">
      <c r="A474" s="210">
        <v>450</v>
      </c>
      <c r="B474" s="109"/>
      <c r="C474" s="109"/>
      <c r="D474" s="109"/>
      <c r="E474" s="109"/>
      <c r="F474" s="77"/>
      <c r="G474" s="77"/>
      <c r="H474" s="77"/>
      <c r="I474" s="77"/>
      <c r="J474" s="77"/>
      <c r="K474" s="77"/>
      <c r="L474" s="77"/>
    </row>
    <row r="475" spans="1:12">
      <c r="A475" s="210">
        <v>451</v>
      </c>
      <c r="B475" s="109"/>
      <c r="C475" s="109"/>
      <c r="D475" s="109"/>
      <c r="E475" s="109"/>
      <c r="F475" s="77"/>
      <c r="G475" s="77"/>
      <c r="H475" s="77"/>
      <c r="I475" s="77"/>
      <c r="J475" s="77"/>
      <c r="K475" s="77"/>
      <c r="L475" s="77"/>
    </row>
    <row r="476" spans="1:12">
      <c r="A476" s="210">
        <v>452</v>
      </c>
      <c r="B476" s="109"/>
      <c r="C476" s="109"/>
      <c r="D476" s="109"/>
      <c r="E476" s="109"/>
      <c r="F476" s="77"/>
      <c r="G476" s="77"/>
      <c r="H476" s="77"/>
      <c r="I476" s="77"/>
      <c r="J476" s="77"/>
      <c r="K476" s="77"/>
      <c r="L476" s="77"/>
    </row>
    <row r="477" spans="1:12">
      <c r="A477" s="210">
        <v>453</v>
      </c>
      <c r="B477" s="109"/>
      <c r="C477" s="109"/>
      <c r="D477" s="109"/>
      <c r="E477" s="109"/>
      <c r="F477" s="77"/>
      <c r="G477" s="77"/>
      <c r="H477" s="77"/>
      <c r="I477" s="77"/>
      <c r="J477" s="77"/>
      <c r="K477" s="77"/>
      <c r="L477" s="77"/>
    </row>
    <row r="478" spans="1:12">
      <c r="A478" s="210">
        <v>454</v>
      </c>
      <c r="B478" s="109"/>
      <c r="C478" s="109"/>
      <c r="D478" s="109"/>
      <c r="E478" s="109"/>
      <c r="F478" s="77"/>
      <c r="G478" s="77"/>
      <c r="H478" s="77"/>
      <c r="I478" s="77"/>
      <c r="J478" s="77"/>
      <c r="K478" s="77"/>
      <c r="L478" s="77"/>
    </row>
    <row r="479" spans="1:12">
      <c r="A479" s="210">
        <v>455</v>
      </c>
      <c r="B479" s="109"/>
      <c r="C479" s="109"/>
      <c r="D479" s="109"/>
      <c r="E479" s="109"/>
      <c r="F479" s="77"/>
      <c r="G479" s="77"/>
      <c r="H479" s="77"/>
      <c r="I479" s="77"/>
      <c r="J479" s="77"/>
      <c r="K479" s="77"/>
      <c r="L479" s="77"/>
    </row>
    <row r="480" spans="1:12">
      <c r="A480" s="210">
        <v>456</v>
      </c>
      <c r="B480" s="109"/>
      <c r="C480" s="109"/>
      <c r="D480" s="109"/>
      <c r="E480" s="109"/>
      <c r="F480" s="77"/>
      <c r="G480" s="77"/>
      <c r="H480" s="77"/>
      <c r="I480" s="77"/>
      <c r="J480" s="77"/>
      <c r="K480" s="77"/>
      <c r="L480" s="77"/>
    </row>
    <row r="481" spans="1:12">
      <c r="A481" s="210">
        <v>457</v>
      </c>
      <c r="B481" s="109"/>
      <c r="C481" s="109"/>
      <c r="D481" s="109"/>
      <c r="E481" s="109"/>
      <c r="F481" s="77"/>
      <c r="G481" s="77"/>
      <c r="H481" s="77"/>
      <c r="I481" s="77"/>
      <c r="J481" s="77"/>
      <c r="K481" s="77"/>
      <c r="L481" s="77"/>
    </row>
    <row r="482" spans="1:12">
      <c r="A482" s="210">
        <v>458</v>
      </c>
      <c r="B482" s="109"/>
      <c r="C482" s="109"/>
      <c r="D482" s="109"/>
      <c r="E482" s="109"/>
      <c r="F482" s="77"/>
      <c r="G482" s="77"/>
      <c r="H482" s="77"/>
      <c r="I482" s="77"/>
      <c r="J482" s="77"/>
      <c r="K482" s="77"/>
      <c r="L482" s="77"/>
    </row>
    <row r="483" spans="1:12">
      <c r="A483" s="210">
        <v>459</v>
      </c>
      <c r="B483" s="109"/>
      <c r="C483" s="109"/>
      <c r="D483" s="109"/>
      <c r="E483" s="109"/>
      <c r="F483" s="77"/>
      <c r="G483" s="77"/>
      <c r="H483" s="77"/>
      <c r="I483" s="77"/>
      <c r="J483" s="77"/>
      <c r="K483" s="77"/>
      <c r="L483" s="77"/>
    </row>
    <row r="484" spans="1:12">
      <c r="A484" s="210">
        <v>460</v>
      </c>
      <c r="B484" s="109"/>
      <c r="C484" s="109"/>
      <c r="D484" s="109"/>
      <c r="E484" s="109"/>
      <c r="F484" s="77"/>
      <c r="G484" s="77"/>
      <c r="H484" s="77"/>
      <c r="I484" s="77"/>
      <c r="J484" s="77"/>
      <c r="K484" s="77"/>
      <c r="L484" s="77"/>
    </row>
    <row r="485" spans="1:12">
      <c r="A485" s="210">
        <v>461</v>
      </c>
      <c r="B485" s="109"/>
      <c r="C485" s="109"/>
      <c r="D485" s="109"/>
      <c r="E485" s="109"/>
      <c r="F485" s="77"/>
      <c r="G485" s="77"/>
      <c r="H485" s="77"/>
      <c r="I485" s="77"/>
      <c r="J485" s="77"/>
      <c r="K485" s="77"/>
      <c r="L485" s="77"/>
    </row>
    <row r="486" spans="1:12">
      <c r="A486" s="210">
        <v>462</v>
      </c>
      <c r="B486" s="109"/>
      <c r="C486" s="109"/>
      <c r="D486" s="109"/>
      <c r="E486" s="109"/>
      <c r="F486" s="77"/>
      <c r="G486" s="77"/>
      <c r="H486" s="77"/>
      <c r="I486" s="77"/>
      <c r="J486" s="77"/>
      <c r="K486" s="77"/>
      <c r="L486" s="77"/>
    </row>
    <row r="487" spans="1:12">
      <c r="A487" s="210">
        <v>463</v>
      </c>
      <c r="B487" s="109"/>
      <c r="C487" s="109"/>
      <c r="D487" s="109"/>
      <c r="E487" s="109"/>
      <c r="F487" s="77"/>
      <c r="G487" s="77"/>
      <c r="H487" s="77"/>
      <c r="I487" s="77"/>
      <c r="J487" s="77"/>
      <c r="K487" s="77"/>
      <c r="L487" s="77"/>
    </row>
    <row r="488" spans="1:12">
      <c r="A488" s="210">
        <v>464</v>
      </c>
      <c r="B488" s="109"/>
      <c r="C488" s="109"/>
      <c r="D488" s="109"/>
      <c r="E488" s="109"/>
      <c r="F488" s="77"/>
      <c r="G488" s="77"/>
      <c r="H488" s="77"/>
      <c r="I488" s="77"/>
      <c r="J488" s="77"/>
      <c r="K488" s="77"/>
      <c r="L488" s="77"/>
    </row>
    <row r="489" spans="1:12">
      <c r="A489" s="210">
        <v>465</v>
      </c>
      <c r="B489" s="109"/>
      <c r="C489" s="109"/>
      <c r="D489" s="109"/>
      <c r="E489" s="109"/>
      <c r="F489" s="77"/>
      <c r="G489" s="77"/>
      <c r="H489" s="77"/>
      <c r="I489" s="77"/>
      <c r="J489" s="77"/>
      <c r="K489" s="77"/>
      <c r="L489" s="77"/>
    </row>
    <row r="490" spans="1:12">
      <c r="A490" s="210">
        <v>466</v>
      </c>
      <c r="B490" s="109"/>
      <c r="C490" s="109"/>
      <c r="D490" s="109"/>
      <c r="E490" s="109"/>
      <c r="F490" s="77"/>
      <c r="G490" s="77"/>
      <c r="H490" s="77"/>
      <c r="I490" s="77"/>
      <c r="J490" s="77"/>
      <c r="K490" s="77"/>
      <c r="L490" s="77"/>
    </row>
    <row r="491" spans="1:12">
      <c r="A491" s="210">
        <v>467</v>
      </c>
      <c r="B491" s="109"/>
      <c r="C491" s="109"/>
      <c r="D491" s="109"/>
      <c r="E491" s="109"/>
      <c r="F491" s="77"/>
      <c r="G491" s="77"/>
      <c r="H491" s="77"/>
      <c r="I491" s="77"/>
      <c r="J491" s="77"/>
      <c r="K491" s="77"/>
      <c r="L491" s="77"/>
    </row>
    <row r="492" spans="1:12">
      <c r="A492" s="210">
        <v>468</v>
      </c>
      <c r="B492" s="109"/>
      <c r="C492" s="109"/>
      <c r="D492" s="109"/>
      <c r="E492" s="109"/>
      <c r="F492" s="77"/>
      <c r="G492" s="77"/>
      <c r="H492" s="77"/>
      <c r="I492" s="77"/>
      <c r="J492" s="77"/>
      <c r="K492" s="77"/>
      <c r="L492" s="77"/>
    </row>
    <row r="493" spans="1:12">
      <c r="A493" s="210">
        <v>469</v>
      </c>
      <c r="B493" s="109"/>
      <c r="C493" s="109"/>
      <c r="D493" s="109"/>
      <c r="E493" s="109"/>
      <c r="F493" s="77"/>
      <c r="G493" s="77"/>
      <c r="H493" s="77"/>
      <c r="I493" s="77"/>
      <c r="J493" s="77"/>
      <c r="K493" s="77"/>
      <c r="L493" s="77"/>
    </row>
    <row r="494" spans="1:12">
      <c r="A494" s="210">
        <v>470</v>
      </c>
      <c r="B494" s="109"/>
      <c r="C494" s="109"/>
      <c r="D494" s="109"/>
      <c r="E494" s="109"/>
      <c r="F494" s="77"/>
      <c r="G494" s="77"/>
      <c r="H494" s="77"/>
      <c r="I494" s="77"/>
      <c r="J494" s="77"/>
      <c r="K494" s="77"/>
      <c r="L494" s="77"/>
    </row>
    <row r="495" spans="1:12">
      <c r="A495" s="210">
        <v>471</v>
      </c>
      <c r="B495" s="109"/>
      <c r="C495" s="109"/>
      <c r="D495" s="109"/>
      <c r="E495" s="109"/>
      <c r="F495" s="77"/>
      <c r="G495" s="77"/>
      <c r="H495" s="77"/>
      <c r="I495" s="77"/>
      <c r="J495" s="77"/>
      <c r="K495" s="77"/>
      <c r="L495" s="77"/>
    </row>
    <row r="496" spans="1:12">
      <c r="A496" s="210">
        <v>472</v>
      </c>
      <c r="B496" s="109"/>
      <c r="C496" s="109"/>
      <c r="D496" s="109"/>
      <c r="E496" s="109"/>
      <c r="F496" s="77"/>
      <c r="G496" s="77"/>
      <c r="H496" s="77"/>
      <c r="I496" s="77"/>
      <c r="J496" s="77"/>
      <c r="K496" s="77"/>
      <c r="L496" s="77"/>
    </row>
    <row r="497" spans="1:12">
      <c r="A497" s="210">
        <v>473</v>
      </c>
      <c r="B497" s="109"/>
      <c r="C497" s="109"/>
      <c r="D497" s="109"/>
      <c r="E497" s="109"/>
      <c r="F497" s="77"/>
      <c r="G497" s="77"/>
      <c r="H497" s="77"/>
      <c r="I497" s="77"/>
      <c r="J497" s="77"/>
      <c r="K497" s="77"/>
      <c r="L497" s="77"/>
    </row>
    <row r="498" spans="1:12">
      <c r="A498" s="210">
        <v>474</v>
      </c>
      <c r="B498" s="109"/>
      <c r="C498" s="109"/>
      <c r="D498" s="109"/>
      <c r="E498" s="109"/>
      <c r="F498" s="77"/>
      <c r="G498" s="77"/>
      <c r="H498" s="77"/>
      <c r="I498" s="77"/>
      <c r="J498" s="77"/>
      <c r="K498" s="77"/>
      <c r="L498" s="77"/>
    </row>
    <row r="499" spans="1:12">
      <c r="A499" s="210">
        <v>475</v>
      </c>
      <c r="B499" s="109"/>
      <c r="C499" s="109"/>
      <c r="D499" s="109"/>
      <c r="E499" s="109"/>
      <c r="F499" s="77"/>
      <c r="G499" s="77"/>
      <c r="H499" s="77"/>
      <c r="I499" s="77"/>
      <c r="J499" s="77"/>
      <c r="K499" s="77"/>
      <c r="L499" s="77"/>
    </row>
    <row r="500" spans="1:12">
      <c r="A500" s="210">
        <v>476</v>
      </c>
      <c r="B500" s="109"/>
      <c r="C500" s="109"/>
      <c r="D500" s="109"/>
      <c r="E500" s="109"/>
      <c r="F500" s="77"/>
      <c r="G500" s="77"/>
      <c r="H500" s="77"/>
      <c r="I500" s="77"/>
      <c r="J500" s="77"/>
      <c r="K500" s="77"/>
      <c r="L500" s="77"/>
    </row>
    <row r="501" spans="1:12">
      <c r="A501" s="210">
        <v>477</v>
      </c>
      <c r="B501" s="109"/>
      <c r="C501" s="109"/>
      <c r="D501" s="109"/>
      <c r="E501" s="109"/>
      <c r="F501" s="77"/>
      <c r="G501" s="77"/>
      <c r="H501" s="77"/>
      <c r="I501" s="77"/>
      <c r="J501" s="77"/>
      <c r="K501" s="77"/>
      <c r="L501" s="77"/>
    </row>
    <row r="502" spans="1:12">
      <c r="A502" s="210">
        <v>478</v>
      </c>
      <c r="B502" s="109"/>
      <c r="C502" s="109"/>
      <c r="D502" s="109"/>
      <c r="E502" s="109"/>
      <c r="F502" s="77"/>
      <c r="G502" s="77"/>
      <c r="H502" s="77"/>
      <c r="I502" s="77"/>
      <c r="J502" s="77"/>
      <c r="K502" s="77"/>
      <c r="L502" s="77"/>
    </row>
    <row r="503" spans="1:12">
      <c r="A503" s="210">
        <v>479</v>
      </c>
      <c r="B503" s="109"/>
      <c r="C503" s="109"/>
      <c r="D503" s="109"/>
      <c r="E503" s="109"/>
      <c r="F503" s="77"/>
      <c r="G503" s="77"/>
      <c r="H503" s="77"/>
      <c r="I503" s="77"/>
      <c r="J503" s="77"/>
      <c r="K503" s="77"/>
      <c r="L503" s="77"/>
    </row>
    <row r="504" spans="1:12">
      <c r="A504" s="210">
        <v>480</v>
      </c>
      <c r="B504" s="109"/>
      <c r="C504" s="109"/>
      <c r="D504" s="109"/>
      <c r="E504" s="109"/>
      <c r="F504" s="77"/>
      <c r="G504" s="77"/>
      <c r="H504" s="77"/>
      <c r="I504" s="77"/>
      <c r="J504" s="77"/>
      <c r="K504" s="77"/>
      <c r="L504" s="77"/>
    </row>
    <row r="505" spans="1:12">
      <c r="A505" s="210">
        <v>481</v>
      </c>
      <c r="B505" s="109"/>
      <c r="C505" s="109"/>
      <c r="D505" s="109"/>
      <c r="E505" s="109"/>
      <c r="F505" s="77"/>
      <c r="G505" s="77"/>
      <c r="H505" s="77"/>
      <c r="I505" s="77"/>
      <c r="J505" s="77"/>
      <c r="K505" s="77"/>
      <c r="L505" s="77"/>
    </row>
    <row r="506" spans="1:12">
      <c r="A506" s="210">
        <v>482</v>
      </c>
      <c r="B506" s="109"/>
      <c r="C506" s="109"/>
      <c r="D506" s="109"/>
      <c r="E506" s="109"/>
      <c r="F506" s="77"/>
      <c r="G506" s="77"/>
      <c r="H506" s="77"/>
      <c r="I506" s="77"/>
      <c r="J506" s="77"/>
      <c r="K506" s="77"/>
      <c r="L506" s="77"/>
    </row>
    <row r="507" spans="1:12">
      <c r="A507" s="210">
        <v>483</v>
      </c>
      <c r="B507" s="109"/>
      <c r="C507" s="109"/>
      <c r="D507" s="109"/>
      <c r="E507" s="109"/>
      <c r="F507" s="77"/>
      <c r="G507" s="77"/>
      <c r="H507" s="77"/>
      <c r="I507" s="77"/>
      <c r="J507" s="77"/>
      <c r="K507" s="77"/>
      <c r="L507" s="77"/>
    </row>
    <row r="508" spans="1:12">
      <c r="A508" s="210">
        <v>484</v>
      </c>
      <c r="B508" s="109"/>
      <c r="C508" s="109"/>
      <c r="D508" s="109"/>
      <c r="E508" s="109"/>
      <c r="F508" s="77"/>
      <c r="G508" s="77"/>
      <c r="H508" s="77"/>
      <c r="I508" s="77"/>
      <c r="J508" s="77"/>
      <c r="K508" s="77"/>
      <c r="L508" s="77"/>
    </row>
    <row r="509" spans="1:12">
      <c r="A509" s="210">
        <v>485</v>
      </c>
      <c r="B509" s="109"/>
      <c r="C509" s="109"/>
      <c r="D509" s="109"/>
      <c r="E509" s="109"/>
      <c r="F509" s="77"/>
      <c r="G509" s="77"/>
      <c r="H509" s="77"/>
      <c r="I509" s="77"/>
      <c r="J509" s="77"/>
      <c r="K509" s="77"/>
      <c r="L509" s="77"/>
    </row>
    <row r="510" spans="1:12">
      <c r="A510" s="210">
        <v>486</v>
      </c>
      <c r="B510" s="109"/>
      <c r="C510" s="109"/>
      <c r="D510" s="109"/>
      <c r="E510" s="109"/>
      <c r="F510" s="77"/>
      <c r="G510" s="77"/>
      <c r="H510" s="77"/>
      <c r="I510" s="77"/>
      <c r="J510" s="77"/>
      <c r="K510" s="77"/>
      <c r="L510" s="77"/>
    </row>
    <row r="511" spans="1:12">
      <c r="A511" s="210">
        <v>487</v>
      </c>
      <c r="B511" s="109"/>
      <c r="C511" s="109"/>
      <c r="D511" s="109"/>
      <c r="E511" s="109"/>
      <c r="F511" s="77"/>
      <c r="G511" s="77"/>
      <c r="H511" s="77"/>
      <c r="I511" s="77"/>
      <c r="J511" s="77"/>
      <c r="K511" s="77"/>
      <c r="L511" s="77"/>
    </row>
    <row r="512" spans="1:12">
      <c r="A512" s="210">
        <v>488</v>
      </c>
      <c r="B512" s="109"/>
      <c r="C512" s="109"/>
      <c r="D512" s="109"/>
      <c r="E512" s="109"/>
      <c r="F512" s="77"/>
      <c r="G512" s="77"/>
      <c r="H512" s="77"/>
      <c r="I512" s="77"/>
      <c r="J512" s="77"/>
      <c r="K512" s="77"/>
      <c r="L512" s="77"/>
    </row>
    <row r="513" spans="1:12">
      <c r="A513" s="210">
        <v>489</v>
      </c>
      <c r="B513" s="109"/>
      <c r="C513" s="109"/>
      <c r="D513" s="109"/>
      <c r="E513" s="109"/>
      <c r="F513" s="77"/>
      <c r="G513" s="77"/>
      <c r="H513" s="77"/>
      <c r="I513" s="77"/>
      <c r="J513" s="77"/>
      <c r="K513" s="77"/>
      <c r="L513" s="77"/>
    </row>
    <row r="514" spans="1:12">
      <c r="A514" s="210">
        <v>490</v>
      </c>
      <c r="B514" s="109"/>
      <c r="C514" s="109"/>
      <c r="D514" s="109"/>
      <c r="E514" s="109"/>
      <c r="F514" s="77"/>
      <c r="G514" s="77"/>
      <c r="H514" s="77"/>
      <c r="I514" s="77"/>
      <c r="J514" s="77"/>
      <c r="K514" s="77"/>
      <c r="L514" s="77"/>
    </row>
    <row r="515" spans="1:12">
      <c r="A515" s="210">
        <v>491</v>
      </c>
      <c r="B515" s="109"/>
      <c r="C515" s="109"/>
      <c r="D515" s="109"/>
      <c r="E515" s="109"/>
      <c r="F515" s="77"/>
      <c r="G515" s="77"/>
      <c r="H515" s="77"/>
      <c r="I515" s="77"/>
      <c r="J515" s="77"/>
      <c r="K515" s="77"/>
      <c r="L515" s="77"/>
    </row>
    <row r="516" spans="1:12">
      <c r="A516" s="210">
        <v>492</v>
      </c>
      <c r="B516" s="109"/>
      <c r="C516" s="109"/>
      <c r="D516" s="109"/>
      <c r="E516" s="109"/>
      <c r="F516" s="77"/>
      <c r="G516" s="77"/>
      <c r="H516" s="77"/>
      <c r="I516" s="77"/>
      <c r="J516" s="77"/>
      <c r="K516" s="77"/>
      <c r="L516" s="77"/>
    </row>
    <row r="517" spans="1:12">
      <c r="A517" s="210">
        <v>493</v>
      </c>
      <c r="B517" s="109"/>
      <c r="C517" s="109"/>
      <c r="D517" s="109"/>
      <c r="E517" s="109"/>
      <c r="F517" s="77"/>
      <c r="G517" s="77"/>
      <c r="H517" s="77"/>
      <c r="I517" s="77"/>
      <c r="J517" s="77"/>
      <c r="K517" s="77"/>
      <c r="L517" s="77"/>
    </row>
    <row r="518" spans="1:12">
      <c r="A518" s="210">
        <v>494</v>
      </c>
      <c r="B518" s="109"/>
      <c r="C518" s="109"/>
      <c r="D518" s="109"/>
      <c r="E518" s="109"/>
      <c r="F518" s="77"/>
      <c r="G518" s="77"/>
      <c r="H518" s="77"/>
      <c r="I518" s="77"/>
      <c r="J518" s="77"/>
      <c r="K518" s="77"/>
      <c r="L518" s="77"/>
    </row>
    <row r="519" spans="1:12">
      <c r="A519" s="210">
        <v>495</v>
      </c>
      <c r="B519" s="109"/>
      <c r="C519" s="109"/>
      <c r="D519" s="109"/>
      <c r="E519" s="109"/>
      <c r="F519" s="77"/>
      <c r="G519" s="77"/>
      <c r="H519" s="77"/>
      <c r="I519" s="77"/>
      <c r="J519" s="77"/>
      <c r="K519" s="77"/>
      <c r="L519" s="77"/>
    </row>
    <row r="520" spans="1:12">
      <c r="A520" s="210">
        <v>496</v>
      </c>
      <c r="B520" s="109"/>
      <c r="C520" s="109"/>
      <c r="D520" s="109"/>
      <c r="E520" s="109"/>
      <c r="F520" s="77"/>
      <c r="G520" s="77"/>
      <c r="H520" s="77"/>
      <c r="I520" s="77"/>
      <c r="J520" s="77"/>
      <c r="K520" s="77"/>
      <c r="L520" s="77"/>
    </row>
    <row r="521" spans="1:12">
      <c r="A521" s="210">
        <v>497</v>
      </c>
      <c r="B521" s="109"/>
      <c r="C521" s="109"/>
      <c r="D521" s="109"/>
      <c r="E521" s="109"/>
      <c r="F521" s="77"/>
      <c r="G521" s="77"/>
      <c r="H521" s="77"/>
      <c r="I521" s="77"/>
      <c r="J521" s="77"/>
      <c r="K521" s="77"/>
      <c r="L521" s="77"/>
    </row>
    <row r="522" spans="1:12">
      <c r="A522" s="210">
        <v>498</v>
      </c>
      <c r="B522" s="109"/>
      <c r="C522" s="109"/>
      <c r="D522" s="109"/>
      <c r="E522" s="109"/>
      <c r="F522" s="77"/>
      <c r="G522" s="77"/>
      <c r="H522" s="77"/>
      <c r="I522" s="77"/>
      <c r="J522" s="77"/>
      <c r="K522" s="77"/>
      <c r="L522" s="77"/>
    </row>
    <row r="523" spans="1:12" ht="16.5" thickBot="1">
      <c r="A523" s="211">
        <v>499</v>
      </c>
      <c r="B523" s="109"/>
      <c r="C523" s="109"/>
      <c r="D523" s="109"/>
      <c r="E523" s="109"/>
      <c r="F523" s="77"/>
      <c r="G523" s="77"/>
      <c r="H523" s="77"/>
      <c r="I523" s="77"/>
      <c r="J523" s="77"/>
      <c r="K523" s="77"/>
      <c r="L523" s="77"/>
    </row>
    <row r="524" spans="1:12">
      <c r="A524" s="77"/>
      <c r="B524" s="76"/>
      <c r="C524" s="76"/>
      <c r="D524" s="76"/>
      <c r="E524" s="76"/>
      <c r="F524" s="77"/>
      <c r="G524" s="77"/>
      <c r="H524" s="77"/>
      <c r="I524" s="77"/>
      <c r="J524" s="77"/>
      <c r="K524" s="77"/>
      <c r="L524" s="77"/>
    </row>
  </sheetData>
  <sheetProtection algorithmName="SHA-512" hashValue="kc2xRwjknezGDyERpbncB83o+4jw63u78xO3PlhKNaU5vKQDGkHZ5tOIJa6jq22Kegbg+B7flgAPaxj4m/W/pg==" saltValue="Oa5cpABBUZcqcSsVq4XW1Q==" spinCount="100000" sheet="1" formatCells="0" formatColumns="0" formatRows="0"/>
  <protectedRanges>
    <protectedRange sqref="C13:C15" name="Range1"/>
    <protectedRange sqref="D17:D18 C17:C19" name="Range2"/>
    <protectedRange sqref="B26:B523" name="Range3"/>
    <protectedRange sqref="C25:E523" name="Range4"/>
    <protectedRange sqref="J25:J27" name="Range5"/>
  </protectedRanges>
  <mergeCells count="17">
    <mergeCell ref="G25:I25"/>
    <mergeCell ref="G26:I26"/>
    <mergeCell ref="G27:I27"/>
    <mergeCell ref="G30:M37"/>
    <mergeCell ref="A1:G2"/>
    <mergeCell ref="A19:B19"/>
    <mergeCell ref="G21:J24"/>
    <mergeCell ref="I4:J4"/>
    <mergeCell ref="A13:B13"/>
    <mergeCell ref="A3:G10"/>
    <mergeCell ref="A14:B14"/>
    <mergeCell ref="A15:B15"/>
    <mergeCell ref="A20:E23"/>
    <mergeCell ref="E12:J18"/>
    <mergeCell ref="A17:B17"/>
    <mergeCell ref="A18:B18"/>
    <mergeCell ref="A16:C16"/>
  </mergeCells>
  <conditionalFormatting sqref="C11:E11">
    <cfRule type="expression" dxfId="0" priority="1">
      <formula>C11="Your Name Here!"</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DD25-349F-7A42-8FAB-F5D13002F18A}">
  <dimension ref="A1:J36"/>
  <sheetViews>
    <sheetView workbookViewId="0">
      <selection activeCell="H34" sqref="H34"/>
    </sheetView>
  </sheetViews>
  <sheetFormatPr defaultColWidth="11" defaultRowHeight="15.75"/>
  <cols>
    <col min="1" max="1" width="26.625" style="214" customWidth="1"/>
    <col min="2" max="2" width="16" style="214" bestFit="1" customWidth="1"/>
    <col min="3" max="3" width="16" style="214" customWidth="1"/>
    <col min="4" max="4" width="22.75" style="214" customWidth="1"/>
    <col min="5" max="5" width="5.75" style="214" customWidth="1"/>
    <col min="6" max="6" width="11" style="214"/>
    <col min="7" max="7" width="15.25" style="214" bestFit="1" customWidth="1"/>
    <col min="8" max="8" width="19.375" style="214" bestFit="1" customWidth="1"/>
    <col min="9" max="16384" width="11" style="214"/>
  </cols>
  <sheetData>
    <row r="1" spans="1:9" ht="26.25" customHeight="1" thickBot="1">
      <c r="A1" s="480" t="s">
        <v>114</v>
      </c>
      <c r="B1" s="481"/>
      <c r="C1" s="481"/>
      <c r="D1" s="482"/>
      <c r="E1" s="213"/>
      <c r="F1" s="213"/>
    </row>
    <row r="2" spans="1:9" ht="27" thickTop="1">
      <c r="A2" s="483"/>
      <c r="B2" s="484"/>
      <c r="C2" s="484"/>
      <c r="D2" s="485"/>
      <c r="E2" s="213"/>
      <c r="F2" s="213"/>
      <c r="G2" s="415" t="s">
        <v>37</v>
      </c>
      <c r="H2" s="416"/>
    </row>
    <row r="3" spans="1:9" ht="26.25">
      <c r="A3" s="483"/>
      <c r="B3" s="484"/>
      <c r="C3" s="484"/>
      <c r="D3" s="485"/>
      <c r="E3" s="213"/>
      <c r="F3" s="213"/>
      <c r="G3" s="194" t="s">
        <v>38</v>
      </c>
      <c r="H3" s="195" t="s">
        <v>39</v>
      </c>
    </row>
    <row r="4" spans="1:9" ht="26.25">
      <c r="A4" s="483"/>
      <c r="B4" s="484"/>
      <c r="C4" s="484"/>
      <c r="D4" s="485"/>
      <c r="E4" s="213"/>
      <c r="F4" s="213"/>
      <c r="G4" s="196" t="s">
        <v>40</v>
      </c>
      <c r="H4" s="197" t="s">
        <v>41</v>
      </c>
    </row>
    <row r="5" spans="1:9" ht="26.25">
      <c r="A5" s="483"/>
      <c r="B5" s="484"/>
      <c r="C5" s="484"/>
      <c r="D5" s="485"/>
      <c r="E5" s="213"/>
      <c r="F5" s="213"/>
      <c r="G5" s="198" t="s">
        <v>43</v>
      </c>
      <c r="H5" s="197" t="s">
        <v>44</v>
      </c>
    </row>
    <row r="6" spans="1:9" ht="26.25">
      <c r="A6" s="483"/>
      <c r="B6" s="484"/>
      <c r="C6" s="484"/>
      <c r="D6" s="485"/>
      <c r="E6" s="213"/>
      <c r="F6" s="213"/>
      <c r="G6" s="199" t="s">
        <v>45</v>
      </c>
      <c r="H6" s="197" t="s">
        <v>46</v>
      </c>
    </row>
    <row r="7" spans="1:9" ht="27" thickBot="1">
      <c r="A7" s="483"/>
      <c r="B7" s="484"/>
      <c r="C7" s="484"/>
      <c r="D7" s="485"/>
      <c r="E7" s="213"/>
      <c r="F7" s="213"/>
      <c r="G7" s="200" t="s">
        <v>48</v>
      </c>
      <c r="H7" s="201" t="s">
        <v>49</v>
      </c>
    </row>
    <row r="8" spans="1:9" ht="27" thickTop="1">
      <c r="A8" s="483"/>
      <c r="B8" s="484"/>
      <c r="C8" s="484"/>
      <c r="D8" s="485"/>
      <c r="E8" s="213"/>
      <c r="F8" s="213"/>
    </row>
    <row r="9" spans="1:9" ht="26.25">
      <c r="A9" s="483"/>
      <c r="B9" s="484"/>
      <c r="C9" s="484"/>
      <c r="D9" s="485"/>
      <c r="E9" s="213"/>
      <c r="F9" s="213"/>
    </row>
    <row r="10" spans="1:9" ht="18.75">
      <c r="A10" s="483"/>
      <c r="B10" s="484"/>
      <c r="C10" s="484"/>
      <c r="D10" s="485"/>
      <c r="E10" s="215"/>
      <c r="F10" s="215"/>
    </row>
    <row r="11" spans="1:9">
      <c r="A11" s="483"/>
      <c r="B11" s="484"/>
      <c r="C11" s="484"/>
      <c r="D11" s="485"/>
    </row>
    <row r="12" spans="1:9">
      <c r="A12" s="483"/>
      <c r="B12" s="484"/>
      <c r="C12" s="484"/>
      <c r="D12" s="485"/>
    </row>
    <row r="13" spans="1:9" ht="16.5" thickBot="1">
      <c r="A13" s="483"/>
      <c r="B13" s="484"/>
      <c r="C13" s="484"/>
      <c r="D13" s="485"/>
    </row>
    <row r="14" spans="1:9" ht="16.5" thickBot="1">
      <c r="A14" s="486"/>
      <c r="B14" s="487"/>
      <c r="C14" s="487"/>
      <c r="D14" s="488"/>
      <c r="F14" s="489" t="s">
        <v>115</v>
      </c>
      <c r="G14" s="490"/>
      <c r="H14" s="490"/>
      <c r="I14" s="491"/>
    </row>
    <row r="15" spans="1:9" ht="21" customHeight="1" thickBot="1">
      <c r="A15" s="216"/>
      <c r="B15" s="217"/>
      <c r="C15" s="217"/>
      <c r="D15" s="218"/>
      <c r="F15" s="492"/>
      <c r="G15" s="493"/>
      <c r="H15" s="493"/>
      <c r="I15" s="494"/>
    </row>
    <row r="16" spans="1:9" ht="21" customHeight="1" thickBot="1">
      <c r="A16" s="498" t="s">
        <v>116</v>
      </c>
      <c r="B16" s="499"/>
      <c r="C16" s="499"/>
      <c r="D16" s="500"/>
      <c r="F16" s="492"/>
      <c r="G16" s="493"/>
      <c r="H16" s="493"/>
      <c r="I16" s="494"/>
    </row>
    <row r="17" spans="1:10" ht="21" customHeight="1" thickBot="1">
      <c r="A17" s="237" t="s">
        <v>117</v>
      </c>
      <c r="B17" s="238" t="s">
        <v>118</v>
      </c>
      <c r="C17" s="239" t="s">
        <v>119</v>
      </c>
      <c r="D17" s="240" t="s">
        <v>120</v>
      </c>
      <c r="F17" s="495"/>
      <c r="G17" s="496"/>
      <c r="H17" s="496"/>
      <c r="I17" s="497"/>
    </row>
    <row r="18" spans="1:10" ht="21" customHeight="1" thickBot="1">
      <c r="A18" s="229" t="s">
        <v>121</v>
      </c>
      <c r="B18" s="241"/>
      <c r="C18" s="242"/>
      <c r="D18" s="243"/>
    </row>
    <row r="19" spans="1:10" ht="21" customHeight="1">
      <c r="A19" s="230" t="s">
        <v>122</v>
      </c>
      <c r="B19" s="235"/>
      <c r="C19" s="233"/>
      <c r="D19" s="243"/>
      <c r="F19" s="471" t="s">
        <v>123</v>
      </c>
      <c r="G19" s="472"/>
      <c r="H19" s="472"/>
      <c r="I19" s="472"/>
      <c r="J19" s="473"/>
    </row>
    <row r="20" spans="1:10" ht="21" customHeight="1">
      <c r="A20" s="230" t="s">
        <v>124</v>
      </c>
      <c r="B20" s="235"/>
      <c r="C20" s="233"/>
      <c r="D20" s="243"/>
      <c r="F20" s="474"/>
      <c r="G20" s="475"/>
      <c r="H20" s="475"/>
      <c r="I20" s="475"/>
      <c r="J20" s="476"/>
    </row>
    <row r="21" spans="1:10" ht="21" customHeight="1">
      <c r="A21" s="230" t="s">
        <v>125</v>
      </c>
      <c r="B21" s="235"/>
      <c r="C21" s="233"/>
      <c r="D21" s="243"/>
      <c r="F21" s="474"/>
      <c r="G21" s="475"/>
      <c r="H21" s="475"/>
      <c r="I21" s="475"/>
      <c r="J21" s="476"/>
    </row>
    <row r="22" spans="1:10" ht="21" customHeight="1">
      <c r="A22" s="230" t="s">
        <v>126</v>
      </c>
      <c r="B22" s="235"/>
      <c r="C22" s="233"/>
      <c r="D22" s="243"/>
      <c r="F22" s="474"/>
      <c r="G22" s="475"/>
      <c r="H22" s="475"/>
      <c r="I22" s="475"/>
      <c r="J22" s="476"/>
    </row>
    <row r="23" spans="1:10" ht="21" customHeight="1">
      <c r="A23" s="230" t="s">
        <v>127</v>
      </c>
      <c r="B23" s="235"/>
      <c r="C23" s="233"/>
      <c r="D23" s="243"/>
      <c r="F23" s="474"/>
      <c r="G23" s="475"/>
      <c r="H23" s="475"/>
      <c r="I23" s="475"/>
      <c r="J23" s="476"/>
    </row>
    <row r="24" spans="1:10" ht="21" customHeight="1">
      <c r="A24" s="230" t="s">
        <v>128</v>
      </c>
      <c r="B24" s="235"/>
      <c r="C24" s="233"/>
      <c r="D24" s="243"/>
      <c r="F24" s="474"/>
      <c r="G24" s="475"/>
      <c r="H24" s="475"/>
      <c r="I24" s="475"/>
      <c r="J24" s="476"/>
    </row>
    <row r="25" spans="1:10" ht="21" customHeight="1" thickBot="1">
      <c r="A25" s="231" t="s">
        <v>129</v>
      </c>
      <c r="B25" s="235"/>
      <c r="C25" s="233"/>
      <c r="D25" s="243"/>
      <c r="F25" s="474"/>
      <c r="G25" s="475"/>
      <c r="H25" s="475"/>
      <c r="I25" s="475"/>
      <c r="J25" s="476"/>
    </row>
    <row r="26" spans="1:10" ht="21" customHeight="1" thickBot="1">
      <c r="A26" s="232" t="s">
        <v>160</v>
      </c>
      <c r="B26" s="235"/>
      <c r="C26" s="234"/>
      <c r="D26" s="243"/>
      <c r="F26" s="474"/>
      <c r="G26" s="475"/>
      <c r="H26" s="475"/>
      <c r="I26" s="475"/>
      <c r="J26" s="476"/>
    </row>
    <row r="27" spans="1:10" ht="21" customHeight="1" thickBot="1">
      <c r="A27" s="228" t="s">
        <v>161</v>
      </c>
      <c r="B27" s="236"/>
      <c r="C27" s="244"/>
      <c r="D27" s="243"/>
      <c r="E27" s="219"/>
      <c r="F27" s="474"/>
      <c r="G27" s="475"/>
      <c r="H27" s="475"/>
      <c r="I27" s="475"/>
      <c r="J27" s="476"/>
    </row>
    <row r="28" spans="1:10" ht="21" customHeight="1" thickBot="1">
      <c r="B28" s="501" t="s">
        <v>130</v>
      </c>
      <c r="C28" s="502"/>
      <c r="D28" s="116"/>
      <c r="F28" s="474"/>
      <c r="G28" s="475"/>
      <c r="H28" s="475"/>
      <c r="I28" s="475"/>
      <c r="J28" s="476"/>
    </row>
    <row r="29" spans="1:10" ht="21" customHeight="1" thickBot="1">
      <c r="B29" s="469" t="s">
        <v>131</v>
      </c>
      <c r="C29" s="470"/>
      <c r="D29" s="226" t="str">
        <f>IF('Income and Projection'!K34="", "Please complete part 2c", IF('Income and Projection'!K34&gt;25%,MOD('Income and Projection'!K34,6%)+10%,'Income and Projection'!K34))</f>
        <v>Please complete part 2c</v>
      </c>
      <c r="F29" s="474"/>
      <c r="G29" s="475"/>
      <c r="H29" s="475"/>
      <c r="I29" s="475"/>
      <c r="J29" s="476"/>
    </row>
    <row r="30" spans="1:10" ht="21" customHeight="1" thickBot="1">
      <c r="B30" s="469" t="s">
        <v>132</v>
      </c>
      <c r="C30" s="470"/>
      <c r="D30" s="27"/>
      <c r="F30" s="474"/>
      <c r="G30" s="475"/>
      <c r="H30" s="475"/>
      <c r="I30" s="475"/>
      <c r="J30" s="476"/>
    </row>
    <row r="31" spans="1:10" ht="21" customHeight="1" thickBot="1">
      <c r="B31" s="469" t="s">
        <v>133</v>
      </c>
      <c r="C31" s="470"/>
      <c r="D31" s="227" t="str">
        <f>IF('Income and Projection'!K36="", "Please complete part 2c", 'Income and Projection'!B11*(1+'Annual Budget'!D29))</f>
        <v>Please complete part 2c</v>
      </c>
      <c r="F31" s="477"/>
      <c r="G31" s="478"/>
      <c r="H31" s="478"/>
      <c r="I31" s="478"/>
      <c r="J31" s="479"/>
    </row>
    <row r="32" spans="1:10" ht="21" customHeight="1" thickBot="1">
      <c r="B32" s="469" t="s">
        <v>134</v>
      </c>
      <c r="C32" s="470"/>
      <c r="D32" s="28"/>
    </row>
    <row r="33" spans="1:4" ht="20.25" customHeight="1" thickBot="1"/>
    <row r="34" spans="1:4">
      <c r="A34" s="503" t="s">
        <v>158</v>
      </c>
      <c r="B34" s="504"/>
      <c r="C34" s="504"/>
      <c r="D34" s="505"/>
    </row>
    <row r="35" spans="1:4" ht="16.5" thickBot="1">
      <c r="A35" s="506"/>
      <c r="B35" s="507"/>
      <c r="C35" s="507"/>
      <c r="D35" s="508"/>
    </row>
    <row r="36" spans="1:4" ht="18" thickBot="1">
      <c r="A36" s="509" t="s">
        <v>159</v>
      </c>
      <c r="B36" s="510"/>
      <c r="C36" s="510"/>
      <c r="D36" s="511"/>
    </row>
  </sheetData>
  <sheetProtection algorithmName="SHA-512" hashValue="C+5zTWNtq9DBbAKFjZsNmd5t5oG/tb33vMaSOx01hRXmSyVQPMXVd8ZNfaoWXugKhQVkJPPuKKAd1wnGe+kwGw==" saltValue="YwfryG9Cj32OXK/lUwbgLw==" spinCount="100000" sheet="1" formatCells="0" formatColumns="0" formatRows="0"/>
  <protectedRanges>
    <protectedRange sqref="B18:D27" name="Range1"/>
    <protectedRange sqref="D28" name="Range2"/>
    <protectedRange sqref="D30" name="Range3"/>
    <protectedRange sqref="D32" name="Range4"/>
  </protectedRanges>
  <mergeCells count="12">
    <mergeCell ref="A34:D35"/>
    <mergeCell ref="A36:D36"/>
    <mergeCell ref="B30:C30"/>
    <mergeCell ref="B31:C31"/>
    <mergeCell ref="B32:C32"/>
    <mergeCell ref="B29:C29"/>
    <mergeCell ref="F19:J31"/>
    <mergeCell ref="A1:D14"/>
    <mergeCell ref="F14:I17"/>
    <mergeCell ref="G2:H2"/>
    <mergeCell ref="A16:D16"/>
    <mergeCell ref="B28:C2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51CD-F85C-4BF5-A646-A361CB3C193A}">
  <dimension ref="A1:W33"/>
  <sheetViews>
    <sheetView workbookViewId="0">
      <selection activeCell="B6" sqref="B6:B10"/>
    </sheetView>
  </sheetViews>
  <sheetFormatPr defaultColWidth="8.875" defaultRowHeight="15.75"/>
  <cols>
    <col min="6" max="6" width="9.875" bestFit="1" customWidth="1"/>
  </cols>
  <sheetData>
    <row r="1" spans="1:23">
      <c r="G1" s="2"/>
      <c r="H1" s="3">
        <v>1</v>
      </c>
      <c r="I1" s="3">
        <v>2</v>
      </c>
      <c r="J1" s="3">
        <v>3</v>
      </c>
      <c r="K1" s="3">
        <v>4</v>
      </c>
      <c r="L1" s="3">
        <v>5</v>
      </c>
      <c r="M1" s="3">
        <v>6</v>
      </c>
      <c r="N1" s="3">
        <v>7</v>
      </c>
      <c r="O1" s="3">
        <v>8</v>
      </c>
      <c r="P1" s="3">
        <v>9</v>
      </c>
      <c r="Q1" s="3">
        <v>10</v>
      </c>
      <c r="R1" s="3">
        <v>11</v>
      </c>
      <c r="S1" s="3">
        <v>12</v>
      </c>
      <c r="T1" s="3">
        <v>13</v>
      </c>
      <c r="U1" s="3">
        <v>14</v>
      </c>
      <c r="V1" s="3">
        <v>15</v>
      </c>
      <c r="W1" s="4">
        <v>16</v>
      </c>
    </row>
    <row r="2" spans="1:23">
      <c r="G2" s="5">
        <v>1</v>
      </c>
      <c r="H2" s="6">
        <v>2</v>
      </c>
      <c r="I2" s="6">
        <v>3</v>
      </c>
      <c r="J2" s="6">
        <v>5</v>
      </c>
      <c r="K2" s="6">
        <v>7</v>
      </c>
      <c r="L2" s="6">
        <v>11</v>
      </c>
      <c r="M2" s="6">
        <v>13</v>
      </c>
      <c r="N2" s="6">
        <v>17</v>
      </c>
      <c r="O2" s="6">
        <v>19</v>
      </c>
      <c r="P2" s="6">
        <v>23</v>
      </c>
      <c r="Q2" s="6">
        <v>29</v>
      </c>
      <c r="R2" s="6">
        <v>947</v>
      </c>
      <c r="S2" s="6">
        <v>953</v>
      </c>
      <c r="T2" s="6">
        <v>967</v>
      </c>
      <c r="U2" s="6">
        <v>971</v>
      </c>
      <c r="V2" s="6">
        <v>977</v>
      </c>
      <c r="W2" s="7">
        <v>983</v>
      </c>
    </row>
    <row r="3" spans="1:23">
      <c r="G3" s="5">
        <v>2</v>
      </c>
      <c r="H3" s="6">
        <v>31</v>
      </c>
      <c r="I3" s="6">
        <v>37</v>
      </c>
      <c r="J3" s="6">
        <v>41</v>
      </c>
      <c r="K3" s="6">
        <v>43</v>
      </c>
      <c r="L3" s="6">
        <v>47</v>
      </c>
      <c r="M3" s="6">
        <v>53</v>
      </c>
      <c r="N3" s="6">
        <v>59</v>
      </c>
      <c r="O3" s="6">
        <v>61</v>
      </c>
      <c r="P3" s="6">
        <v>67</v>
      </c>
      <c r="Q3" s="6">
        <v>71</v>
      </c>
      <c r="R3" s="6">
        <v>991</v>
      </c>
      <c r="S3" s="6">
        <v>997</v>
      </c>
      <c r="T3" s="6">
        <v>1009</v>
      </c>
      <c r="U3" s="6">
        <v>1013</v>
      </c>
      <c r="V3" s="6">
        <v>1019</v>
      </c>
      <c r="W3" s="7">
        <v>1021</v>
      </c>
    </row>
    <row r="4" spans="1:23">
      <c r="G4" s="5">
        <v>3</v>
      </c>
      <c r="H4" s="6">
        <v>73</v>
      </c>
      <c r="I4" s="6">
        <v>79</v>
      </c>
      <c r="J4" s="6">
        <v>83</v>
      </c>
      <c r="K4" s="6">
        <v>89</v>
      </c>
      <c r="L4" s="6">
        <v>97</v>
      </c>
      <c r="M4" s="6">
        <v>101</v>
      </c>
      <c r="N4" s="6">
        <v>103</v>
      </c>
      <c r="O4" s="6">
        <v>107</v>
      </c>
      <c r="P4" s="6">
        <v>109</v>
      </c>
      <c r="Q4" s="6">
        <v>113</v>
      </c>
      <c r="R4" s="6">
        <v>1031</v>
      </c>
      <c r="S4" s="6">
        <v>1033</v>
      </c>
      <c r="T4" s="6">
        <v>1039</v>
      </c>
      <c r="U4" s="6">
        <v>1049</v>
      </c>
      <c r="V4" s="6">
        <v>1051</v>
      </c>
      <c r="W4" s="7">
        <v>1061</v>
      </c>
    </row>
    <row r="5" spans="1:23" ht="16.5" thickBot="1">
      <c r="G5" s="5">
        <v>4</v>
      </c>
      <c r="H5" s="6">
        <v>127</v>
      </c>
      <c r="I5" s="6">
        <v>131</v>
      </c>
      <c r="J5" s="6">
        <v>137</v>
      </c>
      <c r="K5" s="6">
        <v>139</v>
      </c>
      <c r="L5" s="6">
        <v>149</v>
      </c>
      <c r="M5" s="6">
        <v>151</v>
      </c>
      <c r="N5" s="6">
        <v>157</v>
      </c>
      <c r="O5" s="6">
        <v>163</v>
      </c>
      <c r="P5" s="6">
        <v>167</v>
      </c>
      <c r="Q5" s="6">
        <v>173</v>
      </c>
      <c r="R5" s="6">
        <v>1993</v>
      </c>
      <c r="S5" s="6">
        <v>1997</v>
      </c>
      <c r="T5" s="6">
        <v>1999</v>
      </c>
      <c r="U5" s="6">
        <v>2003</v>
      </c>
      <c r="V5" s="6">
        <v>2011</v>
      </c>
      <c r="W5" s="7">
        <v>2017</v>
      </c>
    </row>
    <row r="6" spans="1:23" ht="16.5" thickBot="1">
      <c r="A6">
        <v>1</v>
      </c>
      <c r="B6" s="12">
        <f>CODE(MID('Income and Projection'!C$1,A6,1))</f>
        <v>89</v>
      </c>
      <c r="C6" s="13">
        <f>MOD(B6,16)</f>
        <v>9</v>
      </c>
      <c r="D6" s="13">
        <f>MOD((B6-C6)/16,16)</f>
        <v>5</v>
      </c>
      <c r="E6" s="14">
        <f ca="1">INDIRECT("R"&amp;(C6+1)&amp;"C"&amp;(D6+7),0)</f>
        <v>439</v>
      </c>
      <c r="G6" s="5">
        <v>5</v>
      </c>
      <c r="H6" s="6">
        <v>179</v>
      </c>
      <c r="I6" s="6">
        <v>181</v>
      </c>
      <c r="J6" s="6">
        <v>191</v>
      </c>
      <c r="K6" s="6">
        <v>193</v>
      </c>
      <c r="L6" s="6">
        <v>197</v>
      </c>
      <c r="M6" s="6">
        <v>199</v>
      </c>
      <c r="N6" s="6">
        <v>211</v>
      </c>
      <c r="O6" s="6">
        <v>223</v>
      </c>
      <c r="P6" s="6">
        <v>227</v>
      </c>
      <c r="Q6" s="6">
        <v>229</v>
      </c>
      <c r="R6" s="6">
        <v>2063</v>
      </c>
      <c r="S6" s="6">
        <v>2069</v>
      </c>
      <c r="T6" s="6">
        <v>2081</v>
      </c>
      <c r="U6" s="6">
        <v>2083</v>
      </c>
      <c r="V6" s="6">
        <v>2087</v>
      </c>
      <c r="W6" s="7">
        <v>2089</v>
      </c>
    </row>
    <row r="7" spans="1:23" ht="16.5" thickBot="1">
      <c r="A7">
        <v>2</v>
      </c>
      <c r="B7" s="12">
        <f>CODE(MID('Income and Projection'!C$1,A7,1))</f>
        <v>111</v>
      </c>
      <c r="C7" s="15">
        <f t="shared" ref="C7:C10" si="0">MOD(B7,16)</f>
        <v>15</v>
      </c>
      <c r="D7" s="15">
        <f t="shared" ref="D7:D10" si="1">MOD((B7-C7)/16,16)</f>
        <v>6</v>
      </c>
      <c r="E7" s="16">
        <f t="shared" ref="E7:E10" ca="1" si="2">INDIRECT("R"&amp;(C7+1)&amp;"C"&amp;(D7+7),0)</f>
        <v>839</v>
      </c>
      <c r="G7" s="5">
        <v>6</v>
      </c>
      <c r="H7" s="6">
        <v>233</v>
      </c>
      <c r="I7" s="6">
        <v>239</v>
      </c>
      <c r="J7" s="6">
        <v>241</v>
      </c>
      <c r="K7" s="6">
        <v>251</v>
      </c>
      <c r="L7" s="6">
        <v>257</v>
      </c>
      <c r="M7" s="6">
        <v>263</v>
      </c>
      <c r="N7" s="6">
        <v>269</v>
      </c>
      <c r="O7" s="6">
        <v>271</v>
      </c>
      <c r="P7" s="6">
        <v>277</v>
      </c>
      <c r="Q7" s="6">
        <v>281</v>
      </c>
      <c r="R7" s="6">
        <v>2131</v>
      </c>
      <c r="S7" s="6">
        <v>2137</v>
      </c>
      <c r="T7" s="6">
        <v>2141</v>
      </c>
      <c r="U7" s="6">
        <v>2143</v>
      </c>
      <c r="V7" s="6">
        <v>2153</v>
      </c>
      <c r="W7" s="7">
        <v>2161</v>
      </c>
    </row>
    <row r="8" spans="1:23" ht="16.5" thickBot="1">
      <c r="A8">
        <v>3</v>
      </c>
      <c r="B8" s="12">
        <f>CODE(MID('Income and Projection'!C$1,A8,1))</f>
        <v>117</v>
      </c>
      <c r="C8" s="15">
        <f t="shared" si="0"/>
        <v>5</v>
      </c>
      <c r="D8" s="15">
        <f t="shared" si="1"/>
        <v>7</v>
      </c>
      <c r="E8" s="16">
        <f t="shared" ca="1" si="2"/>
        <v>211</v>
      </c>
      <c r="G8" s="5">
        <v>7</v>
      </c>
      <c r="H8" s="6">
        <v>283</v>
      </c>
      <c r="I8" s="6">
        <v>293</v>
      </c>
      <c r="J8" s="6">
        <v>307</v>
      </c>
      <c r="K8" s="6">
        <v>311</v>
      </c>
      <c r="L8" s="6">
        <v>313</v>
      </c>
      <c r="M8" s="6">
        <v>317</v>
      </c>
      <c r="N8" s="6">
        <v>331</v>
      </c>
      <c r="O8" s="6">
        <v>337</v>
      </c>
      <c r="P8" s="6">
        <v>347</v>
      </c>
      <c r="Q8" s="6">
        <v>349</v>
      </c>
      <c r="R8" s="6">
        <v>2221</v>
      </c>
      <c r="S8" s="6">
        <v>2237</v>
      </c>
      <c r="T8" s="6">
        <v>2239</v>
      </c>
      <c r="U8" s="6">
        <v>2243</v>
      </c>
      <c r="V8" s="6">
        <v>2251</v>
      </c>
      <c r="W8" s="7">
        <v>2267</v>
      </c>
    </row>
    <row r="9" spans="1:23" ht="16.5" thickBot="1">
      <c r="A9">
        <v>4</v>
      </c>
      <c r="B9" s="12">
        <f>CODE(MID('Income and Projection'!C$1,A9,1))</f>
        <v>114</v>
      </c>
      <c r="C9" s="15">
        <f t="shared" si="0"/>
        <v>2</v>
      </c>
      <c r="D9" s="15">
        <f t="shared" si="1"/>
        <v>7</v>
      </c>
      <c r="E9" s="16">
        <f t="shared" ca="1" si="2"/>
        <v>59</v>
      </c>
      <c r="G9" s="5">
        <v>8</v>
      </c>
      <c r="H9" s="6">
        <v>353</v>
      </c>
      <c r="I9" s="6">
        <v>359</v>
      </c>
      <c r="J9" s="6">
        <v>367</v>
      </c>
      <c r="K9" s="6">
        <v>373</v>
      </c>
      <c r="L9" s="6">
        <v>379</v>
      </c>
      <c r="M9" s="6">
        <v>383</v>
      </c>
      <c r="N9" s="6">
        <v>389</v>
      </c>
      <c r="O9" s="6">
        <v>397</v>
      </c>
      <c r="P9" s="6">
        <v>401</v>
      </c>
      <c r="Q9" s="6">
        <v>409</v>
      </c>
      <c r="R9" s="6">
        <v>2293</v>
      </c>
      <c r="S9" s="6">
        <v>2297</v>
      </c>
      <c r="T9" s="6">
        <v>2309</v>
      </c>
      <c r="U9" s="6">
        <v>2311</v>
      </c>
      <c r="V9" s="6">
        <v>2333</v>
      </c>
      <c r="W9" s="7">
        <v>2339</v>
      </c>
    </row>
    <row r="10" spans="1:23" ht="16.5" thickBot="1">
      <c r="A10">
        <v>5</v>
      </c>
      <c r="B10" s="12">
        <f>CODE(MID('Income and Projection'!C$1,A10,1))</f>
        <v>32</v>
      </c>
      <c r="C10" s="17">
        <f t="shared" si="0"/>
        <v>0</v>
      </c>
      <c r="D10" s="17">
        <f t="shared" si="1"/>
        <v>2</v>
      </c>
      <c r="E10" s="18">
        <f t="shared" ca="1" si="2"/>
        <v>2</v>
      </c>
      <c r="G10" s="5">
        <v>9</v>
      </c>
      <c r="H10" s="6">
        <v>419</v>
      </c>
      <c r="I10" s="6">
        <v>421</v>
      </c>
      <c r="J10" s="6">
        <v>431</v>
      </c>
      <c r="K10" s="6">
        <v>433</v>
      </c>
      <c r="L10" s="6">
        <v>439</v>
      </c>
      <c r="M10" s="6">
        <v>443</v>
      </c>
      <c r="N10" s="6">
        <v>449</v>
      </c>
      <c r="O10" s="6">
        <v>457</v>
      </c>
      <c r="P10" s="6">
        <v>461</v>
      </c>
      <c r="Q10" s="6">
        <v>463</v>
      </c>
      <c r="R10" s="6">
        <v>2371</v>
      </c>
      <c r="S10" s="6">
        <v>2377</v>
      </c>
      <c r="T10" s="6">
        <v>2381</v>
      </c>
      <c r="U10" s="6">
        <v>2383</v>
      </c>
      <c r="V10" s="6">
        <v>2389</v>
      </c>
      <c r="W10" s="7">
        <v>2393</v>
      </c>
    </row>
    <row r="11" spans="1:23" ht="16.5" thickBot="1">
      <c r="A11" t="s">
        <v>135</v>
      </c>
      <c r="B11" s="10">
        <f ca="1">MOD(PRODUCT(E6:E10),F13)</f>
        <v>3778</v>
      </c>
      <c r="F11">
        <v>1103515245</v>
      </c>
      <c r="G11" s="5">
        <v>10</v>
      </c>
      <c r="H11" s="6">
        <v>467</v>
      </c>
      <c r="I11" s="6">
        <v>479</v>
      </c>
      <c r="J11" s="6">
        <v>487</v>
      </c>
      <c r="K11" s="6">
        <v>491</v>
      </c>
      <c r="L11" s="6">
        <v>499</v>
      </c>
      <c r="M11" s="6">
        <v>503</v>
      </c>
      <c r="N11" s="6">
        <v>509</v>
      </c>
      <c r="O11" s="6">
        <v>521</v>
      </c>
      <c r="P11" s="6">
        <v>523</v>
      </c>
      <c r="Q11" s="6">
        <v>541</v>
      </c>
      <c r="R11" s="6">
        <v>2437</v>
      </c>
      <c r="S11" s="6">
        <v>2441</v>
      </c>
      <c r="T11" s="6">
        <v>2447</v>
      </c>
      <c r="U11" s="6">
        <v>2459</v>
      </c>
      <c r="V11" s="6">
        <v>2467</v>
      </c>
      <c r="W11" s="7">
        <v>2473</v>
      </c>
    </row>
    <row r="12" spans="1:23">
      <c r="A12" t="s">
        <v>136</v>
      </c>
      <c r="B12">
        <f ca="1">MOD(B11*F11+F12,F13)</f>
        <v>5331</v>
      </c>
      <c r="C12">
        <f ca="1">MOD(B12,2)</f>
        <v>1</v>
      </c>
      <c r="D12">
        <f ca="1">B12/F$13</f>
        <v>0.162689208984375</v>
      </c>
      <c r="E12">
        <f ca="1">IF(D12&lt;0.25,0,IF(D12&lt;0.5,1,IF(D12&lt;0.75,3,4)))</f>
        <v>0</v>
      </c>
      <c r="F12">
        <v>12345</v>
      </c>
      <c r="G12" s="5">
        <v>11</v>
      </c>
      <c r="H12" s="6">
        <v>547</v>
      </c>
      <c r="I12" s="6">
        <v>557</v>
      </c>
      <c r="J12" s="6">
        <v>563</v>
      </c>
      <c r="K12" s="6">
        <v>569</v>
      </c>
      <c r="L12" s="6">
        <v>571</v>
      </c>
      <c r="M12" s="6">
        <v>577</v>
      </c>
      <c r="N12" s="6">
        <v>587</v>
      </c>
      <c r="O12" s="6">
        <v>593</v>
      </c>
      <c r="P12" s="6">
        <v>599</v>
      </c>
      <c r="Q12" s="6">
        <v>601</v>
      </c>
      <c r="R12" s="6">
        <v>2539</v>
      </c>
      <c r="S12" s="6">
        <v>2543</v>
      </c>
      <c r="T12" s="6">
        <v>2549</v>
      </c>
      <c r="U12" s="6">
        <v>2551</v>
      </c>
      <c r="V12" s="6">
        <v>2557</v>
      </c>
      <c r="W12" s="7">
        <v>2579</v>
      </c>
    </row>
    <row r="13" spans="1:23">
      <c r="A13" t="s">
        <v>137</v>
      </c>
      <c r="B13" s="1">
        <f t="shared" ref="B13:B33" ca="1" si="3">MOD(B12*F$11+F$12,F$13)</f>
        <v>22544</v>
      </c>
      <c r="C13">
        <f t="shared" ref="C13:C33" ca="1" si="4">IF(D13&lt;0.5,0,1)</f>
        <v>1</v>
      </c>
      <c r="D13">
        <f t="shared" ref="D13:D33" ca="1" si="5">B13/F$13</f>
        <v>0.68798828125</v>
      </c>
      <c r="E13">
        <f t="shared" ref="E13:E33" ca="1" si="6">IF(D13&lt;0.25,0,IF(D13&lt;0.5,1,IF(D13&lt;0.75,3,4)))</f>
        <v>3</v>
      </c>
      <c r="F13">
        <v>32768</v>
      </c>
      <c r="G13" s="5">
        <v>12</v>
      </c>
      <c r="H13" s="6">
        <v>607</v>
      </c>
      <c r="I13" s="6">
        <v>613</v>
      </c>
      <c r="J13" s="6">
        <v>617</v>
      </c>
      <c r="K13" s="6">
        <v>619</v>
      </c>
      <c r="L13" s="6">
        <v>631</v>
      </c>
      <c r="M13" s="6">
        <v>641</v>
      </c>
      <c r="N13" s="6">
        <v>643</v>
      </c>
      <c r="O13" s="6">
        <v>647</v>
      </c>
      <c r="P13" s="6">
        <v>653</v>
      </c>
      <c r="Q13" s="6">
        <v>659</v>
      </c>
      <c r="R13" s="6">
        <v>2621</v>
      </c>
      <c r="S13" s="6">
        <v>2633</v>
      </c>
      <c r="T13" s="6">
        <v>2647</v>
      </c>
      <c r="U13" s="6">
        <v>2657</v>
      </c>
      <c r="V13" s="6">
        <v>2659</v>
      </c>
      <c r="W13" s="7">
        <v>2663</v>
      </c>
    </row>
    <row r="14" spans="1:23">
      <c r="A14" t="s">
        <v>138</v>
      </c>
      <c r="B14" s="1">
        <f t="shared" ca="1" si="3"/>
        <v>3849</v>
      </c>
      <c r="C14">
        <f t="shared" ca="1" si="4"/>
        <v>0</v>
      </c>
      <c r="D14">
        <f t="shared" ca="1" si="5"/>
        <v>0.117462158203125</v>
      </c>
      <c r="E14">
        <f t="shared" ca="1" si="6"/>
        <v>0</v>
      </c>
      <c r="G14" s="5">
        <v>13</v>
      </c>
      <c r="H14" s="6">
        <v>661</v>
      </c>
      <c r="I14" s="6">
        <v>673</v>
      </c>
      <c r="J14" s="6">
        <v>677</v>
      </c>
      <c r="K14" s="6">
        <v>683</v>
      </c>
      <c r="L14" s="6">
        <v>691</v>
      </c>
      <c r="M14" s="6">
        <v>701</v>
      </c>
      <c r="N14" s="6">
        <v>709</v>
      </c>
      <c r="O14" s="6">
        <v>719</v>
      </c>
      <c r="P14" s="6">
        <v>727</v>
      </c>
      <c r="Q14" s="6">
        <v>733</v>
      </c>
      <c r="R14" s="6">
        <v>2689</v>
      </c>
      <c r="S14" s="6">
        <v>2693</v>
      </c>
      <c r="T14" s="6">
        <v>2699</v>
      </c>
      <c r="U14" s="6">
        <v>2707</v>
      </c>
      <c r="V14" s="6">
        <v>2711</v>
      </c>
      <c r="W14" s="7">
        <v>2713</v>
      </c>
    </row>
    <row r="15" spans="1:23">
      <c r="A15" t="s">
        <v>139</v>
      </c>
      <c r="B15" s="1">
        <f t="shared" ca="1" si="3"/>
        <v>21774</v>
      </c>
      <c r="C15">
        <f t="shared" ca="1" si="4"/>
        <v>1</v>
      </c>
      <c r="D15">
        <f t="shared" ca="1" si="5"/>
        <v>0.66448974609375</v>
      </c>
      <c r="E15">
        <f t="shared" ca="1" si="6"/>
        <v>3</v>
      </c>
      <c r="G15" s="5">
        <v>14</v>
      </c>
      <c r="H15" s="6">
        <v>739</v>
      </c>
      <c r="I15" s="6">
        <v>743</v>
      </c>
      <c r="J15" s="6">
        <v>751</v>
      </c>
      <c r="K15" s="6">
        <v>757</v>
      </c>
      <c r="L15" s="6">
        <v>761</v>
      </c>
      <c r="M15" s="6">
        <v>769</v>
      </c>
      <c r="N15" s="6">
        <v>773</v>
      </c>
      <c r="O15" s="6">
        <v>787</v>
      </c>
      <c r="P15" s="6">
        <v>797</v>
      </c>
      <c r="Q15" s="6">
        <v>809</v>
      </c>
      <c r="R15" s="6">
        <v>2749</v>
      </c>
      <c r="S15" s="6">
        <v>2753</v>
      </c>
      <c r="T15" s="6">
        <v>2767</v>
      </c>
      <c r="U15" s="6">
        <v>2777</v>
      </c>
      <c r="V15" s="6">
        <v>2789</v>
      </c>
      <c r="W15" s="7">
        <v>2791</v>
      </c>
    </row>
    <row r="16" spans="1:23">
      <c r="A16" t="s">
        <v>140</v>
      </c>
      <c r="B16" s="1">
        <f t="shared" ca="1" si="3"/>
        <v>11055</v>
      </c>
      <c r="C16">
        <f t="shared" ca="1" si="4"/>
        <v>0</v>
      </c>
      <c r="D16">
        <f t="shared" ca="1" si="5"/>
        <v>0.337371826171875</v>
      </c>
      <c r="E16">
        <f t="shared" ca="1" si="6"/>
        <v>1</v>
      </c>
      <c r="G16" s="5">
        <v>15</v>
      </c>
      <c r="H16" s="6">
        <v>811</v>
      </c>
      <c r="I16" s="6">
        <v>821</v>
      </c>
      <c r="J16" s="6">
        <v>823</v>
      </c>
      <c r="K16" s="6">
        <v>827</v>
      </c>
      <c r="L16" s="6">
        <v>829</v>
      </c>
      <c r="M16" s="6">
        <v>839</v>
      </c>
      <c r="N16" s="6">
        <v>853</v>
      </c>
      <c r="O16" s="6">
        <v>857</v>
      </c>
      <c r="P16" s="6">
        <v>859</v>
      </c>
      <c r="Q16" s="6">
        <v>863</v>
      </c>
      <c r="R16" s="6">
        <v>2833</v>
      </c>
      <c r="S16" s="6">
        <v>2837</v>
      </c>
      <c r="T16" s="6">
        <v>2843</v>
      </c>
      <c r="U16" s="6">
        <v>2851</v>
      </c>
      <c r="V16" s="6">
        <v>2857</v>
      </c>
      <c r="W16" s="7">
        <v>2861</v>
      </c>
    </row>
    <row r="17" spans="1:23" ht="16.5" thickBot="1">
      <c r="A17" t="s">
        <v>141</v>
      </c>
      <c r="B17" s="1">
        <f t="shared" ca="1" si="3"/>
        <v>25916</v>
      </c>
      <c r="C17">
        <f t="shared" ca="1" si="4"/>
        <v>1</v>
      </c>
      <c r="D17">
        <f t="shared" ca="1" si="5"/>
        <v>0.7908935546875</v>
      </c>
      <c r="E17">
        <f t="shared" ca="1" si="6"/>
        <v>4</v>
      </c>
      <c r="G17" s="11">
        <v>16</v>
      </c>
      <c r="H17" s="8">
        <v>877</v>
      </c>
      <c r="I17" s="8">
        <v>881</v>
      </c>
      <c r="J17" s="8">
        <v>883</v>
      </c>
      <c r="K17" s="8">
        <v>887</v>
      </c>
      <c r="L17" s="8">
        <v>907</v>
      </c>
      <c r="M17" s="8">
        <v>911</v>
      </c>
      <c r="N17" s="8">
        <v>919</v>
      </c>
      <c r="O17" s="8">
        <v>929</v>
      </c>
      <c r="P17" s="8">
        <v>937</v>
      </c>
      <c r="Q17" s="8">
        <v>941</v>
      </c>
      <c r="R17" s="8">
        <v>2909</v>
      </c>
      <c r="S17" s="8">
        <v>2917</v>
      </c>
      <c r="T17" s="8">
        <v>2927</v>
      </c>
      <c r="U17" s="8">
        <v>2939</v>
      </c>
      <c r="V17" s="8">
        <v>2953</v>
      </c>
      <c r="W17" s="9">
        <v>2957</v>
      </c>
    </row>
    <row r="18" spans="1:23">
      <c r="A18" t="s">
        <v>142</v>
      </c>
      <c r="B18" s="1">
        <f t="shared" ca="1" si="3"/>
        <v>4805</v>
      </c>
      <c r="C18">
        <f t="shared" ca="1" si="4"/>
        <v>0</v>
      </c>
      <c r="D18">
        <f t="shared" ca="1" si="5"/>
        <v>0.146636962890625</v>
      </c>
      <c r="E18">
        <f t="shared" ca="1" si="6"/>
        <v>0</v>
      </c>
    </row>
    <row r="19" spans="1:23">
      <c r="A19" t="s">
        <v>143</v>
      </c>
      <c r="B19" s="1">
        <f t="shared" ca="1" si="3"/>
        <v>13338</v>
      </c>
      <c r="C19">
        <f t="shared" ca="1" si="4"/>
        <v>0</v>
      </c>
      <c r="D19">
        <f t="shared" ca="1" si="5"/>
        <v>0.40704345703125</v>
      </c>
      <c r="E19">
        <f t="shared" ca="1" si="6"/>
        <v>1</v>
      </c>
      <c r="H19">
        <f ca="1">2000+SUM(C12:C26)*25</f>
        <v>2200</v>
      </c>
    </row>
    <row r="20" spans="1:23">
      <c r="A20" t="s">
        <v>144</v>
      </c>
      <c r="B20" s="1">
        <f t="shared" ca="1" si="3"/>
        <v>19275</v>
      </c>
      <c r="C20">
        <f t="shared" ca="1" si="4"/>
        <v>1</v>
      </c>
      <c r="D20">
        <f t="shared" ca="1" si="5"/>
        <v>0.588226318359375</v>
      </c>
      <c r="E20">
        <f t="shared" ca="1" si="6"/>
        <v>3</v>
      </c>
      <c r="H20">
        <f ca="1">2+SUM(C12:C15)*0.5</f>
        <v>3.5</v>
      </c>
    </row>
    <row r="21" spans="1:23">
      <c r="A21" t="s">
        <v>145</v>
      </c>
      <c r="B21" s="1">
        <f t="shared" ca="1" si="3"/>
        <v>6440</v>
      </c>
      <c r="C21">
        <f t="shared" ca="1" si="4"/>
        <v>0</v>
      </c>
      <c r="D21">
        <f t="shared" ca="1" si="5"/>
        <v>0.196533203125</v>
      </c>
      <c r="E21">
        <f t="shared" ca="1" si="6"/>
        <v>0</v>
      </c>
      <c r="H21">
        <f ca="1">15+SUM(C21:C30)</f>
        <v>21</v>
      </c>
    </row>
    <row r="22" spans="1:23">
      <c r="A22" t="s">
        <v>146</v>
      </c>
      <c r="B22" s="1">
        <f t="shared" ca="1" si="3"/>
        <v>5697</v>
      </c>
      <c r="C22">
        <f t="shared" ca="1" si="4"/>
        <v>0</v>
      </c>
      <c r="D22">
        <f t="shared" ca="1" si="5"/>
        <v>0.173858642578125</v>
      </c>
      <c r="E22">
        <f t="shared" ca="1" si="6"/>
        <v>0</v>
      </c>
      <c r="H22">
        <f ca="1">20+SUM(C29:C31)*5</f>
        <v>30</v>
      </c>
      <c r="M22" s="1"/>
    </row>
    <row r="23" spans="1:23">
      <c r="A23" t="s">
        <v>147</v>
      </c>
      <c r="B23" s="1">
        <f t="shared" ca="1" si="3"/>
        <v>30694</v>
      </c>
      <c r="C23">
        <f t="shared" ca="1" si="4"/>
        <v>1</v>
      </c>
      <c r="D23">
        <f t="shared" ca="1" si="5"/>
        <v>0.93670654296875</v>
      </c>
      <c r="E23">
        <f t="shared" ca="1" si="6"/>
        <v>4</v>
      </c>
      <c r="M23" s="1"/>
    </row>
    <row r="24" spans="1:23">
      <c r="A24" t="s">
        <v>148</v>
      </c>
      <c r="B24" s="1">
        <f t="shared" ca="1" si="3"/>
        <v>20775</v>
      </c>
      <c r="C24">
        <f t="shared" ca="1" si="4"/>
        <v>1</v>
      </c>
      <c r="D24">
        <f t="shared" ca="1" si="5"/>
        <v>0.634002685546875</v>
      </c>
      <c r="E24">
        <f t="shared" ca="1" si="6"/>
        <v>3</v>
      </c>
      <c r="M24" s="1"/>
    </row>
    <row r="25" spans="1:23">
      <c r="A25" t="s">
        <v>149</v>
      </c>
      <c r="B25" s="1">
        <f t="shared" ca="1" si="3"/>
        <v>8148</v>
      </c>
      <c r="C25">
        <f t="shared" ca="1" si="4"/>
        <v>0</v>
      </c>
      <c r="D25">
        <f t="shared" ca="1" si="5"/>
        <v>0.2486572265625</v>
      </c>
      <c r="E25">
        <f t="shared" ca="1" si="6"/>
        <v>0</v>
      </c>
      <c r="M25" s="1"/>
    </row>
    <row r="26" spans="1:23">
      <c r="A26" t="s">
        <v>150</v>
      </c>
      <c r="B26" s="1">
        <f t="shared" ca="1" si="3"/>
        <v>21885</v>
      </c>
      <c r="C26">
        <f t="shared" ca="1" si="4"/>
        <v>1</v>
      </c>
      <c r="D26">
        <f t="shared" ca="1" si="5"/>
        <v>0.667877197265625</v>
      </c>
      <c r="E26">
        <f t="shared" ca="1" si="6"/>
        <v>3</v>
      </c>
      <c r="M26" s="1"/>
    </row>
    <row r="27" spans="1:23">
      <c r="A27" t="s">
        <v>151</v>
      </c>
      <c r="B27" s="1">
        <f t="shared" ca="1" si="3"/>
        <v>11378</v>
      </c>
      <c r="C27">
        <f t="shared" ca="1" si="4"/>
        <v>0</v>
      </c>
      <c r="D27">
        <f t="shared" ca="1" si="5"/>
        <v>0.34722900390625</v>
      </c>
      <c r="E27">
        <f t="shared" ca="1" si="6"/>
        <v>1</v>
      </c>
      <c r="M27" s="1"/>
    </row>
    <row r="28" spans="1:23">
      <c r="A28" t="s">
        <v>152</v>
      </c>
      <c r="B28" s="1">
        <f t="shared" ca="1" si="3"/>
        <v>22723</v>
      </c>
      <c r="C28">
        <f t="shared" ca="1" si="4"/>
        <v>1</v>
      </c>
      <c r="D28">
        <f t="shared" ca="1" si="5"/>
        <v>0.693450927734375</v>
      </c>
      <c r="E28">
        <f t="shared" ca="1" si="6"/>
        <v>3</v>
      </c>
      <c r="M28" s="1"/>
    </row>
    <row r="29" spans="1:23">
      <c r="A29" t="s">
        <v>153</v>
      </c>
      <c r="B29" s="1">
        <f t="shared" ca="1" si="3"/>
        <v>25920</v>
      </c>
      <c r="C29">
        <f t="shared" ca="1" si="4"/>
        <v>1</v>
      </c>
      <c r="D29">
        <f t="shared" ca="1" si="5"/>
        <v>0.791015625</v>
      </c>
      <c r="E29">
        <f t="shared" ca="1" si="6"/>
        <v>4</v>
      </c>
      <c r="M29" s="1"/>
    </row>
    <row r="30" spans="1:23">
      <c r="A30" t="s">
        <v>154</v>
      </c>
      <c r="B30" s="1">
        <f t="shared" ca="1" si="3"/>
        <v>19577</v>
      </c>
      <c r="C30">
        <f t="shared" ca="1" si="4"/>
        <v>1</v>
      </c>
      <c r="D30">
        <f t="shared" ca="1" si="5"/>
        <v>0.597442626953125</v>
      </c>
      <c r="E30">
        <f t="shared" ca="1" si="6"/>
        <v>3</v>
      </c>
      <c r="M30" s="1"/>
    </row>
    <row r="31" spans="1:23">
      <c r="A31" t="s">
        <v>155</v>
      </c>
      <c r="B31" s="1">
        <f t="shared" ca="1" si="3"/>
        <v>7614</v>
      </c>
      <c r="C31">
        <f t="shared" ca="1" si="4"/>
        <v>0</v>
      </c>
      <c r="D31">
        <f t="shared" ca="1" si="5"/>
        <v>0.23236083984375</v>
      </c>
      <c r="E31">
        <f t="shared" ca="1" si="6"/>
        <v>0</v>
      </c>
      <c r="M31" s="1"/>
    </row>
    <row r="32" spans="1:23">
      <c r="A32" t="s">
        <v>156</v>
      </c>
      <c r="B32" s="1">
        <f t="shared" ca="1" si="3"/>
        <v>15903</v>
      </c>
      <c r="C32">
        <f t="shared" ca="1" si="4"/>
        <v>0</v>
      </c>
      <c r="D32">
        <f t="shared" ca="1" si="5"/>
        <v>0.485321044921875</v>
      </c>
      <c r="E32">
        <f t="shared" ca="1" si="6"/>
        <v>1</v>
      </c>
      <c r="M32" s="1"/>
    </row>
    <row r="33" spans="1:13">
      <c r="A33" t="s">
        <v>157</v>
      </c>
      <c r="B33" s="1">
        <f t="shared" ca="1" si="3"/>
        <v>5484</v>
      </c>
      <c r="C33">
        <f t="shared" ca="1" si="4"/>
        <v>0</v>
      </c>
      <c r="D33">
        <f t="shared" ca="1" si="5"/>
        <v>0.1673583984375</v>
      </c>
      <c r="E33">
        <f t="shared" ca="1" si="6"/>
        <v>0</v>
      </c>
      <c r="M33"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57ba54-12e9-41a3-ab87-ffd5bc64543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37d47695-dda2-48a2-87bc-2a1f7ac7fe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1D7BF13958C64483E7E107A08507EA" ma:contentTypeVersion="3706" ma:contentTypeDescription="Create a new document." ma:contentTypeScope="" ma:versionID="5d0aca2931e541f4ddb84734160fb4f4">
  <xsd:schema xmlns:xsd="http://www.w3.org/2001/XMLSchema" xmlns:xs="http://www.w3.org/2001/XMLSchema" xmlns:p="http://schemas.microsoft.com/office/2006/metadata/properties" xmlns:ns1="http://schemas.microsoft.com/sharepoint/v3" xmlns:ns2="b457ba54-12e9-41a3-ab87-ffd5bc645430" xmlns:ns3="37d47695-dda2-48a2-87bc-2a1f7ac7fedc" targetNamespace="http://schemas.microsoft.com/office/2006/metadata/properties" ma:root="true" ma:fieldsID="18ef163932d0b1c847124c29ee20f386" ns1:_="" ns2:_="" ns3:_="">
    <xsd:import namespace="http://schemas.microsoft.com/sharepoint/v3"/>
    <xsd:import namespace="b457ba54-12e9-41a3-ab87-ffd5bc645430"/>
    <xsd:import namespace="37d47695-dda2-48a2-87bc-2a1f7ac7fe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7ba54-12e9-41a3-ab87-ffd5bc645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f79346d-4f46-4bf1-b4df-486c6d391f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47695-dda2-48a2-87bc-2a1f7ac7fed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bea8f4f-161d-469c-9cf2-f7071433846c}" ma:internalName="TaxCatchAll" ma:showField="CatchAllData" ma:web="37d47695-dda2-48a2-87bc-2a1f7ac7f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94F4F-19BE-40DA-84F9-87BCA4F4EA8E}">
  <ds:schemaRefs>
    <ds:schemaRef ds:uri="http://schemas.microsoft.com/office/2006/metadata/properties"/>
    <ds:schemaRef ds:uri="http://schemas.microsoft.com/office/infopath/2007/PartnerControls"/>
    <ds:schemaRef ds:uri="cca9fd2d-ef84-45c9-8063-8f4bd4c29606"/>
  </ds:schemaRefs>
</ds:datastoreItem>
</file>

<file path=customXml/itemProps2.xml><?xml version="1.0" encoding="utf-8"?>
<ds:datastoreItem xmlns:ds="http://schemas.openxmlformats.org/officeDocument/2006/customXml" ds:itemID="{63B0F583-B3CB-4DBC-A10D-276A3AFE49D1}"/>
</file>

<file path=customXml/itemProps3.xml><?xml version="1.0" encoding="utf-8"?>
<ds:datastoreItem xmlns:ds="http://schemas.openxmlformats.org/officeDocument/2006/customXml" ds:itemID="{B19F94BC-D373-49DC-B88C-A513A00258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Grading Sheet - Rubric</vt:lpstr>
      <vt:lpstr>Income and Projection</vt:lpstr>
      <vt:lpstr>Student Loans</vt:lpstr>
      <vt:lpstr>Mortgage Rates</vt:lpstr>
      <vt:lpstr>Credit Cards</vt:lpstr>
      <vt:lpstr>Annual Budget</vt:lpstr>
      <vt:lpstr>Random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VanDerLinden</dc:creator>
  <cp:keywords/>
  <dc:description>Excel Template for Major Assignment 2 for MAT-144
Updated for release - 20220626</dc:description>
  <cp:lastModifiedBy>Richard Ketchersid</cp:lastModifiedBy>
  <cp:revision/>
  <dcterms:created xsi:type="dcterms:W3CDTF">2020-05-06T01:32:26Z</dcterms:created>
  <dcterms:modified xsi:type="dcterms:W3CDTF">2026-01-26T17:30:10Z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0x010100911D7BF13958C64483E7E107A08507EA</vt:lpwstr>
  </property>
  <property fmtid="{D5CDD505-2E9C-101B-9397-08002B2CF9AE}" pid="3" name="MediaServiceImageTags">
    <vt:lpwstr/>
  </property>
</Properties>
</file>