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cumail.sharepoint.com/sites/MathematicsProgramFacultyStaff-MATOFTF/Shared Documents/MATOFTF/ALEKS/DQ Templates and Instructions/Topic 4 DQ 2/"/>
    </mc:Choice>
  </mc:AlternateContent>
  <xr:revisionPtr revIDLastSave="617" documentId="8_{C5F6D942-BE47-4B16-B7DF-0F8A5C8F158C}" xr6:coauthVersionLast="47" xr6:coauthVersionMax="47" xr10:uidLastSave="{24A9FB7D-AA64-4DA8-B9B8-CB4B425DBC97}"/>
  <bookViews>
    <workbookView xWindow="-120" yWindow="-120" windowWidth="29040" windowHeight="15720" xr2:uid="{4FCF7FA6-22BB-4545-AB27-D5B8AACA448D}"/>
  </bookViews>
  <sheets>
    <sheet name="Goals and Instructions" sheetId="5" r:id="rId1"/>
    <sheet name="Loans" sheetId="1" r:id="rId2"/>
    <sheet name="Random" sheetId="4" state="hidden" r:id="rId3"/>
    <sheet name="Solutions" sheetId="2" state="hidden" r:id="rId4"/>
    <sheet name="Sheet2"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I21" i="2"/>
  <c r="H21" i="2"/>
  <c r="H19" i="2"/>
  <c r="I19" i="2" s="1"/>
  <c r="J21" i="2" l="1"/>
  <c r="I24" i="2"/>
  <c r="J24" i="2" s="1"/>
  <c r="B9" i="4"/>
  <c r="B10" i="4"/>
  <c r="B6" i="4"/>
  <c r="B7" i="4"/>
  <c r="B8" i="4"/>
  <c r="C9" i="4" l="1"/>
  <c r="C6" i="4"/>
  <c r="D6" i="4" s="1"/>
  <c r="C10" i="4"/>
  <c r="C7" i="4"/>
  <c r="C8" i="4"/>
  <c r="D8" i="4" s="1"/>
  <c r="D7" i="4" l="1"/>
  <c r="D10" i="4"/>
  <c r="D9" i="4"/>
  <c r="E10" i="4"/>
  <c r="E6" i="4"/>
  <c r="E7" i="4"/>
  <c r="E8" i="4"/>
  <c r="E9" i="4"/>
  <c r="B11" i="4" l="1"/>
  <c r="B12" i="4" s="1"/>
  <c r="B13" i="4" l="1"/>
  <c r="D12" i="4"/>
  <c r="E12" i="4" s="1"/>
  <c r="C12" i="4"/>
  <c r="D13" i="4" l="1"/>
  <c r="B14" i="4"/>
  <c r="E13" i="4" l="1"/>
  <c r="C13" i="4"/>
  <c r="B15" i="4"/>
  <c r="D14" i="4"/>
  <c r="E14" i="4" l="1"/>
  <c r="C14" i="4"/>
  <c r="B16" i="4"/>
  <c r="D15" i="4"/>
  <c r="E15" i="4" l="1"/>
  <c r="C15" i="4"/>
  <c r="B17" i="4"/>
  <c r="D16" i="4"/>
  <c r="H20" i="4" l="1"/>
  <c r="E17" i="2" s="1"/>
  <c r="C16" i="4"/>
  <c r="E16" i="4"/>
  <c r="D17" i="4"/>
  <c r="B18" i="4"/>
  <c r="B19" i="4" l="1"/>
  <c r="D18" i="4"/>
  <c r="E17" i="4"/>
  <c r="C17" i="4"/>
  <c r="E18" i="4" l="1"/>
  <c r="C18" i="4"/>
  <c r="B20" i="4"/>
  <c r="D19" i="4"/>
  <c r="C19" i="4" l="1"/>
  <c r="E19" i="4"/>
  <c r="D20" i="4"/>
  <c r="B21" i="4"/>
  <c r="D21" i="4" l="1"/>
  <c r="B22" i="4"/>
  <c r="E20" i="4"/>
  <c r="C20" i="4"/>
  <c r="E21" i="4" l="1"/>
  <c r="C21" i="4"/>
  <c r="B23" i="4"/>
  <c r="D22" i="4"/>
  <c r="E22" i="4" l="1"/>
  <c r="C22" i="4"/>
  <c r="B24" i="4"/>
  <c r="D23" i="4"/>
  <c r="C23" i="4" l="1"/>
  <c r="E23" i="4"/>
  <c r="B25" i="4"/>
  <c r="D24" i="4"/>
  <c r="C24" i="4" l="1"/>
  <c r="E24" i="4"/>
  <c r="D25" i="4"/>
  <c r="B26" i="4"/>
  <c r="E25" i="4" l="1"/>
  <c r="C25" i="4"/>
  <c r="B27" i="4"/>
  <c r="D26" i="4"/>
  <c r="E26" i="4" l="1"/>
  <c r="C26" i="4"/>
  <c r="B28" i="4"/>
  <c r="D27" i="4"/>
  <c r="H19" i="4" l="1"/>
  <c r="B17" i="2" s="1"/>
  <c r="D28" i="4"/>
  <c r="B29" i="4"/>
  <c r="E27" i="4"/>
  <c r="C27" i="4"/>
  <c r="E28" i="4" l="1"/>
  <c r="C28" i="4"/>
  <c r="D29" i="4"/>
  <c r="B30" i="4"/>
  <c r="E29" i="4" l="1"/>
  <c r="C29" i="4"/>
  <c r="B31" i="4"/>
  <c r="D30" i="4"/>
  <c r="H21" i="4" s="1"/>
  <c r="C17" i="2" s="1"/>
  <c r="B18" i="1" l="1"/>
  <c r="B32" i="4"/>
  <c r="D31" i="4"/>
  <c r="E30" i="4"/>
  <c r="C30" i="4"/>
  <c r="I20" i="4" l="1"/>
  <c r="B33" i="4"/>
  <c r="D32" i="4"/>
  <c r="E31" i="4"/>
  <c r="C31" i="4"/>
  <c r="H22" i="4" l="1"/>
  <c r="D33" i="4"/>
  <c r="B34" i="4"/>
  <c r="E32" i="4"/>
  <c r="C32" i="4"/>
  <c r="C33" i="4" l="1"/>
  <c r="E33" i="4"/>
  <c r="D34" i="4"/>
  <c r="B35" i="4"/>
  <c r="C34" i="4" l="1"/>
  <c r="E34" i="4"/>
  <c r="D35" i="4"/>
  <c r="B36" i="4"/>
  <c r="E35" i="4" l="1"/>
  <c r="C35" i="4"/>
  <c r="D36" i="4"/>
  <c r="I21" i="4" s="1"/>
  <c r="B37" i="4"/>
  <c r="D37" i="4" l="1"/>
  <c r="B38" i="4"/>
  <c r="C36" i="4"/>
  <c r="E36" i="4"/>
  <c r="E37" i="4" l="1"/>
  <c r="C37" i="4"/>
  <c r="D38" i="4"/>
  <c r="B39" i="4"/>
  <c r="D39" i="4" l="1"/>
  <c r="B40" i="4"/>
  <c r="C38" i="4"/>
  <c r="E38" i="4"/>
  <c r="C39" i="4" l="1"/>
  <c r="E39" i="4"/>
  <c r="B41" i="4"/>
  <c r="D40" i="4"/>
  <c r="D41" i="4" l="1"/>
  <c r="B42" i="4"/>
  <c r="C40" i="4"/>
  <c r="J19" i="4" s="1"/>
  <c r="E40" i="4"/>
  <c r="I19" i="4" l="1"/>
  <c r="C41" i="4"/>
  <c r="E41" i="4"/>
  <c r="B43" i="4"/>
  <c r="D42" i="4"/>
  <c r="C42" i="4" l="1"/>
  <c r="E42" i="4"/>
  <c r="D43" i="4"/>
  <c r="B44" i="4"/>
  <c r="D44" i="4" l="1"/>
  <c r="B45" i="4"/>
  <c r="C43" i="4"/>
  <c r="E43" i="4"/>
  <c r="D45" i="4" l="1"/>
  <c r="B46" i="4"/>
  <c r="C44" i="4"/>
  <c r="E44" i="4"/>
  <c r="E45" i="4" l="1"/>
  <c r="C45" i="4"/>
  <c r="D46" i="4"/>
  <c r="B47" i="4"/>
  <c r="D47" i="4" l="1"/>
  <c r="B48" i="4"/>
  <c r="C46" i="4"/>
  <c r="E46" i="4"/>
  <c r="C47" i="4" l="1"/>
  <c r="E47" i="4"/>
  <c r="B49" i="4"/>
  <c r="D48" i="4"/>
  <c r="J21" i="4" s="1"/>
  <c r="E48" i="4" l="1"/>
  <c r="C48" i="4"/>
  <c r="D49" i="4"/>
  <c r="B50" i="4"/>
  <c r="C49" i="4" l="1"/>
  <c r="E49" i="4"/>
  <c r="B51" i="4"/>
  <c r="D50" i="4"/>
  <c r="D51" i="4" l="1"/>
  <c r="B52" i="4"/>
  <c r="C50" i="4"/>
  <c r="J20" i="4" s="1"/>
  <c r="E50" i="4"/>
  <c r="D52" i="4" l="1"/>
  <c r="B53" i="4"/>
  <c r="C51" i="4"/>
  <c r="E51" i="4"/>
  <c r="D53" i="4" l="1"/>
  <c r="B54" i="4"/>
  <c r="C52" i="4"/>
  <c r="E52" i="4"/>
  <c r="E53" i="4" l="1"/>
  <c r="C53" i="4"/>
  <c r="B55" i="4"/>
  <c r="D55" i="4" s="1"/>
  <c r="D54" i="4"/>
  <c r="C54" i="4" l="1"/>
  <c r="E54" i="4"/>
  <c r="C55" i="4"/>
  <c r="E55" i="4"/>
</calcChain>
</file>

<file path=xl/sharedStrings.xml><?xml version="1.0" encoding="utf-8"?>
<sst xmlns="http://schemas.openxmlformats.org/spreadsheetml/2006/main" count="120" uniqueCount="101">
  <si>
    <t>Excel Skills Learned</t>
  </si>
  <si>
    <r>
      <rPr>
        <b/>
        <sz val="11"/>
        <color theme="1"/>
        <rFont val="Calibri"/>
        <family val="2"/>
        <scheme val="minor"/>
      </rPr>
      <t>Instructions</t>
    </r>
    <r>
      <rPr>
        <sz val="11"/>
        <color theme="1"/>
        <rFont val="Calibri"/>
        <family val="2"/>
        <scheme val="minor"/>
      </rPr>
      <t xml:space="preserve">: Open the tab labeled "Loans" and complete the tasks indicated there. Start by entering your name where indicated. Pay attention to the legend and note that the sheet is self-checking. </t>
    </r>
  </si>
  <si>
    <t>Upon completing the sheet, you should have an understanding of:</t>
  </si>
  <si>
    <t>1. Entering more complicated loan payment formula.</t>
  </si>
  <si>
    <t>Math Skills Learned</t>
  </si>
  <si>
    <t>1. How to compute periodic payments on a loan.</t>
  </si>
  <si>
    <t>2. Computing total paid for a loan and interest paid.</t>
  </si>
  <si>
    <t>Enter you name here ⇒</t>
  </si>
  <si>
    <t>Use at least five letters.</t>
  </si>
  <si>
    <t>Legend</t>
  </si>
  <si>
    <t>If a cell is shaded</t>
  </si>
  <si>
    <t>You should</t>
  </si>
  <si>
    <t>Blue</t>
  </si>
  <si>
    <t>Enter a text response</t>
  </si>
  <si>
    <t>Green</t>
  </si>
  <si>
    <t>Enter a number</t>
  </si>
  <si>
    <t>Gold</t>
  </si>
  <si>
    <t>Enter an Excel formula</t>
  </si>
  <si>
    <t>There is no video for this one, it is just like Topic 3 DQ 1</t>
  </si>
  <si>
    <t>Any other color</t>
  </si>
  <si>
    <t>Make no changes</t>
  </si>
  <si>
    <t>Financial Calculator</t>
  </si>
  <si>
    <t>Here we will practice with some formulas that you will often need to use throughout this class. If you format these correctly, then the computed values should inherit the correct formatting.</t>
  </si>
  <si>
    <t>r = APR</t>
  </si>
  <si>
    <t>n</t>
  </si>
  <si>
    <t>t</t>
  </si>
  <si>
    <t>Formula</t>
  </si>
  <si>
    <t>Excel Equivalent</t>
  </si>
  <si>
    <t>Enter the Excel Formula with correct cell references.</t>
  </si>
  <si>
    <t>Periodic Payment (PMT)</t>
  </si>
  <si>
    <t>Total Paid (Tot = PMT*n*t)</t>
  </si>
  <si>
    <t>Format as currency with two decimal places.</t>
  </si>
  <si>
    <t>Seed</t>
  </si>
  <si>
    <t>Rand1</t>
  </si>
  <si>
    <t>Rand2</t>
  </si>
  <si>
    <t>Rand3</t>
  </si>
  <si>
    <t>Rand4</t>
  </si>
  <si>
    <t>Rand5</t>
  </si>
  <si>
    <t>Rand6</t>
  </si>
  <si>
    <t>Rand7</t>
  </si>
  <si>
    <t>Rand8</t>
  </si>
  <si>
    <t>Rand9</t>
  </si>
  <si>
    <t>Rand10</t>
  </si>
  <si>
    <t>Rand11</t>
  </si>
  <si>
    <t>Rand12</t>
  </si>
  <si>
    <t>Rand13</t>
  </si>
  <si>
    <t>Rand14</t>
  </si>
  <si>
    <t>Rand15</t>
  </si>
  <si>
    <t>Rand16</t>
  </si>
  <si>
    <t>Rand17</t>
  </si>
  <si>
    <t>Rand18</t>
  </si>
  <si>
    <t>Rand19</t>
  </si>
  <si>
    <t>Rand20</t>
  </si>
  <si>
    <t>Rand21</t>
  </si>
  <si>
    <t>Rand22</t>
  </si>
  <si>
    <t>Rand23</t>
  </si>
  <si>
    <t>Rand24</t>
  </si>
  <si>
    <t>Rand25</t>
  </si>
  <si>
    <t>Rand26</t>
  </si>
  <si>
    <t>Rand27</t>
  </si>
  <si>
    <t>Rand28</t>
  </si>
  <si>
    <t>Rand29</t>
  </si>
  <si>
    <t>Rand30</t>
  </si>
  <si>
    <t>Rand31</t>
  </si>
  <si>
    <t>Rand32</t>
  </si>
  <si>
    <t>Rand33</t>
  </si>
  <si>
    <t>Rand34</t>
  </si>
  <si>
    <t>Rand35</t>
  </si>
  <si>
    <t>Rand36</t>
  </si>
  <si>
    <t>Rand37</t>
  </si>
  <si>
    <t>Rand38</t>
  </si>
  <si>
    <t>Rand39</t>
  </si>
  <si>
    <t>Rand40</t>
  </si>
  <si>
    <t>Rand41</t>
  </si>
  <si>
    <t>Rand42</t>
  </si>
  <si>
    <t>Rand43</t>
  </si>
  <si>
    <t>Rand44</t>
  </si>
  <si>
    <t>Practice a bit with order of operations "PEMDAS"</t>
  </si>
  <si>
    <t>Here we will practice with some formulas that you will often need to use throughout this class.</t>
  </si>
  <si>
    <t xml:space="preserve">P </t>
  </si>
  <si>
    <t>r</t>
  </si>
  <si>
    <t>Choose some reasonable values for P, r (a percentage, like 12% or 0.12), n, and t. See if the results make sense given the meaning of the formulas to the right.
 Remember to use cell references for the parameters/variables and start your formula with an "=".</t>
  </si>
  <si>
    <t>P*(1 + r/n)^(n*t)</t>
  </si>
  <si>
    <t>Future Value of the Account</t>
  </si>
  <si>
    <t>Interest Earned</t>
  </si>
  <si>
    <t>P*((1 + r/n)^(n*t)-1)/(r/n)</t>
  </si>
  <si>
    <t>Total Invested</t>
  </si>
  <si>
    <t>P*(r/n)/(1 - (1 + r/n)^(-n*t))</t>
  </si>
  <si>
    <t>Periodic Payment</t>
  </si>
  <si>
    <t>Total Payed</t>
  </si>
  <si>
    <t>Interest Payed</t>
  </si>
  <si>
    <t>Download and open the sheet.</t>
  </si>
  <si>
    <t>You must use the provided formula. We do not accept the use of the built-in =FV() or =PMT() on these financial calculations.</t>
  </si>
  <si>
    <t>A formula was used, but the value is incorrect.</t>
  </si>
  <si>
    <t>A formula should have been used, and the value is incorrect.</t>
  </si>
  <si>
    <t>A formula should have been used, but the value is correct.</t>
  </si>
  <si>
    <t>A formula was used, and the value is correct.</t>
  </si>
  <si>
    <t>PMT = P*(r/n)/(1 - (1 + r/n)^(-n*t))</t>
  </si>
  <si>
    <t>P = loan amount</t>
  </si>
  <si>
    <t>Interest Paid (Tot - P)</t>
  </si>
  <si>
    <t>Your Name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</si>
</sst>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12"/>
      <color theme="1"/>
      <name val="Calibri"/>
      <family val="2"/>
      <scheme val="minor"/>
    </font>
    <font>
      <b/>
      <sz val="11"/>
      <color rgb="FF00B050"/>
      <name val="Calibri"/>
      <family val="2"/>
      <scheme val="minor"/>
    </font>
    <font>
      <sz val="10"/>
      <color rgb="FF000000"/>
      <name val="Arial Unicode MS"/>
    </font>
    <font>
      <sz val="8"/>
      <name val="Calibri"/>
      <family val="2"/>
      <scheme val="minor"/>
    </font>
    <font>
      <b/>
      <sz val="12"/>
      <color theme="0" tint="-4.9989318521683403E-2"/>
      <name val="Blackadder ITC"/>
      <family val="5"/>
    </font>
    <font>
      <u/>
      <sz val="12"/>
      <color theme="10"/>
      <name val="Calibri"/>
      <family val="2"/>
      <scheme val="minor"/>
    </font>
    <font>
      <b/>
      <u/>
      <sz val="14"/>
      <color theme="10"/>
      <name val="Calibri"/>
      <family val="2"/>
      <scheme val="minor"/>
    </font>
    <font>
      <sz val="11"/>
      <color rgb="FFFF0000"/>
      <name val="Calibri"/>
      <family val="2"/>
      <scheme val="minor"/>
    </font>
    <font>
      <b/>
      <sz val="11"/>
      <color theme="2" tint="-0.249977111117893"/>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ck">
        <color auto="1"/>
      </left>
      <right/>
      <top style="thick">
        <color auto="1"/>
      </top>
      <bottom/>
      <diagonal/>
    </border>
    <border>
      <left/>
      <right style="thick">
        <color auto="1"/>
      </right>
      <top style="thick">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68">
    <xf numFmtId="0" fontId="0" fillId="0" borderId="0" xfId="0"/>
    <xf numFmtId="0" fontId="2" fillId="4" borderId="11" xfId="0" applyFont="1" applyFill="1" applyBorder="1" applyAlignment="1" applyProtection="1">
      <alignment horizontal="center" vertical="center"/>
      <protection hidden="1"/>
    </xf>
    <xf numFmtId="0" fontId="2" fillId="4" borderId="12" xfId="0" applyFont="1" applyFill="1" applyBorder="1" applyAlignment="1" applyProtection="1">
      <alignment horizontal="center" vertical="center"/>
      <protection hidden="1"/>
    </xf>
    <xf numFmtId="0" fontId="2" fillId="5" borderId="11" xfId="0" applyFont="1" applyFill="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0" fontId="2" fillId="6" borderId="11" xfId="0" applyFont="1" applyFill="1" applyBorder="1" applyAlignment="1" applyProtection="1">
      <alignment horizontal="center" vertical="center"/>
      <protection hidden="1"/>
    </xf>
    <xf numFmtId="0" fontId="2" fillId="7" borderId="11" xfId="0" applyFont="1" applyFill="1" applyBorder="1" applyAlignment="1" applyProtection="1">
      <alignment horizontal="center" vertical="center"/>
      <protection hidden="1"/>
    </xf>
    <xf numFmtId="0" fontId="2" fillId="0" borderId="13" xfId="0" applyFont="1" applyBorder="1" applyAlignment="1" applyProtection="1">
      <alignment horizontal="center" vertical="center"/>
      <protection hidden="1"/>
    </xf>
    <xf numFmtId="0" fontId="2" fillId="0" borderId="14" xfId="0" applyFont="1" applyBorder="1" applyAlignment="1" applyProtection="1">
      <alignment horizontal="center" vertical="center"/>
      <protection hidden="1"/>
    </xf>
    <xf numFmtId="0" fontId="4" fillId="0" borderId="0" xfId="0" applyFont="1" applyAlignment="1">
      <alignment vertical="center"/>
    </xf>
    <xf numFmtId="2" fontId="0" fillId="0" borderId="0" xfId="0" applyNumberFormat="1"/>
    <xf numFmtId="0" fontId="1" fillId="2" borderId="38" xfId="0" applyFont="1" applyFill="1" applyBorder="1" applyAlignment="1">
      <alignment horizontal="center"/>
    </xf>
    <xf numFmtId="0" fontId="0" fillId="0" borderId="0" xfId="0" applyAlignment="1">
      <alignment horizontal="left" indent="1"/>
    </xf>
    <xf numFmtId="0" fontId="0" fillId="0" borderId="0" xfId="0" applyAlignment="1">
      <alignment horizontal="left" wrapText="1" indent="1"/>
    </xf>
    <xf numFmtId="0" fontId="8" fillId="0" borderId="0" xfId="1" applyFont="1" applyAlignment="1">
      <alignment vertical="center"/>
    </xf>
    <xf numFmtId="0" fontId="1" fillId="2" borderId="7" xfId="0" applyFont="1" applyFill="1" applyBorder="1" applyAlignment="1" applyProtection="1">
      <alignment horizontal="right" vertical="center"/>
      <protection hidden="1"/>
    </xf>
    <xf numFmtId="0" fontId="0" fillId="0" borderId="0" xfId="0" applyProtection="1">
      <protection hidden="1"/>
    </xf>
    <xf numFmtId="0" fontId="1" fillId="0" borderId="0" xfId="0" applyFont="1" applyAlignment="1" applyProtection="1">
      <alignment vertical="center"/>
      <protection hidden="1"/>
    </xf>
    <xf numFmtId="0" fontId="1" fillId="0" borderId="0" xfId="0" applyFont="1" applyProtection="1">
      <protection hidden="1"/>
    </xf>
    <xf numFmtId="0" fontId="0" fillId="7" borderId="19" xfId="0" applyFill="1" applyBorder="1" applyAlignment="1" applyProtection="1">
      <alignment horizontal="center"/>
      <protection hidden="1"/>
    </xf>
    <xf numFmtId="0" fontId="0" fillId="0" borderId="0" xfId="0" applyBorder="1" applyAlignment="1" applyProtection="1">
      <protection hidden="1"/>
    </xf>
    <xf numFmtId="0" fontId="0" fillId="9" borderId="22" xfId="0" applyFill="1" applyBorder="1" applyAlignment="1" applyProtection="1">
      <alignment horizontal="center"/>
      <protection hidden="1"/>
    </xf>
    <xf numFmtId="0" fontId="0" fillId="0" borderId="0" xfId="0" applyBorder="1" applyAlignment="1" applyProtection="1">
      <alignment vertical="center"/>
      <protection hidden="1"/>
    </xf>
    <xf numFmtId="0" fontId="3" fillId="9" borderId="22" xfId="0" applyFont="1" applyFill="1" applyBorder="1" applyAlignment="1" applyProtection="1">
      <alignment horizontal="center"/>
      <protection hidden="1"/>
    </xf>
    <xf numFmtId="0" fontId="3" fillId="7" borderId="23"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0" fillId="0" borderId="0" xfId="0" applyAlignment="1" applyProtection="1">
      <alignment vertical="center" wrapText="1"/>
      <protection hidden="1"/>
    </xf>
    <xf numFmtId="0" fontId="0" fillId="2" borderId="19" xfId="0" applyFill="1" applyBorder="1" applyAlignment="1" applyProtection="1">
      <alignment horizontal="center"/>
      <protection hidden="1"/>
    </xf>
    <xf numFmtId="0" fontId="0" fillId="2" borderId="20" xfId="0" applyFill="1" applyBorder="1" applyAlignment="1" applyProtection="1">
      <alignment horizontal="center"/>
      <protection hidden="1"/>
    </xf>
    <xf numFmtId="0" fontId="1" fillId="2" borderId="20" xfId="0" applyFont="1" applyFill="1" applyBorder="1" applyAlignment="1" applyProtection="1">
      <alignment horizontal="center" vertical="center"/>
      <protection hidden="1"/>
    </xf>
    <xf numFmtId="0" fontId="1" fillId="2" borderId="20" xfId="0" applyFont="1" applyFill="1" applyBorder="1" applyAlignment="1" applyProtection="1">
      <alignment horizontal="center" vertical="center" wrapText="1"/>
      <protection hidden="1"/>
    </xf>
    <xf numFmtId="0" fontId="1" fillId="2" borderId="21" xfId="0" applyFont="1" applyFill="1" applyBorder="1" applyAlignment="1" applyProtection="1">
      <alignment horizontal="center" vertical="center" wrapText="1"/>
      <protection hidden="1"/>
    </xf>
    <xf numFmtId="0" fontId="0" fillId="0" borderId="0" xfId="0" applyAlignment="1" applyProtection="1">
      <alignment horizontal="left"/>
      <protection hidden="1"/>
    </xf>
    <xf numFmtId="0" fontId="6" fillId="8" borderId="7" xfId="0" applyFont="1" applyFill="1" applyBorder="1" applyAlignment="1" applyProtection="1">
      <alignment horizontal="center" vertical="center"/>
      <protection locked="0"/>
    </xf>
    <xf numFmtId="0" fontId="0" fillId="3" borderId="33" xfId="0" applyFill="1" applyBorder="1" applyAlignment="1" applyProtection="1">
      <alignment horizontal="center"/>
      <protection locked="0"/>
    </xf>
    <xf numFmtId="10" fontId="0" fillId="3" borderId="30" xfId="0" applyNumberFormat="1" applyFill="1" applyBorder="1" applyAlignment="1" applyProtection="1">
      <alignment horizontal="center"/>
      <protection locked="0"/>
    </xf>
    <xf numFmtId="0" fontId="0" fillId="3" borderId="30" xfId="0" applyFill="1" applyBorder="1" applyAlignment="1" applyProtection="1">
      <alignment horizontal="center"/>
      <protection locked="0"/>
    </xf>
    <xf numFmtId="0" fontId="0" fillId="10" borderId="0" xfId="0" applyFill="1"/>
    <xf numFmtId="0" fontId="1" fillId="10" borderId="7" xfId="0" applyFont="1" applyFill="1" applyBorder="1" applyAlignment="1">
      <alignment horizontal="right" vertical="center"/>
    </xf>
    <xf numFmtId="0" fontId="1" fillId="10" borderId="7" xfId="0" applyFont="1" applyFill="1" applyBorder="1"/>
    <xf numFmtId="0" fontId="1" fillId="10" borderId="0" xfId="0" applyFont="1" applyFill="1" applyAlignment="1">
      <alignment vertical="center"/>
    </xf>
    <xf numFmtId="0" fontId="1" fillId="10" borderId="0" xfId="0" applyFont="1" applyFill="1"/>
    <xf numFmtId="0" fontId="2" fillId="10" borderId="11" xfId="0" applyFont="1" applyFill="1" applyBorder="1" applyAlignment="1" applyProtection="1">
      <alignment horizontal="center" vertical="center"/>
      <protection hidden="1"/>
    </xf>
    <xf numFmtId="0" fontId="2" fillId="10" borderId="12" xfId="0" applyFont="1" applyFill="1" applyBorder="1" applyAlignment="1" applyProtection="1">
      <alignment horizontal="center" vertical="center"/>
      <protection hidden="1"/>
    </xf>
    <xf numFmtId="0" fontId="2" fillId="10" borderId="13" xfId="0" applyFont="1" applyFill="1" applyBorder="1" applyAlignment="1" applyProtection="1">
      <alignment horizontal="center" vertical="center"/>
      <protection hidden="1"/>
    </xf>
    <xf numFmtId="0" fontId="2" fillId="10" borderId="14" xfId="0" applyFont="1" applyFill="1" applyBorder="1" applyAlignment="1" applyProtection="1">
      <alignment horizontal="center" vertical="center"/>
      <protection hidden="1"/>
    </xf>
    <xf numFmtId="0" fontId="0" fillId="10" borderId="0" xfId="0" applyFill="1" applyAlignment="1">
      <alignment horizontal="center"/>
    </xf>
    <xf numFmtId="0" fontId="0" fillId="10" borderId="19" xfId="0" applyFill="1" applyBorder="1" applyAlignment="1">
      <alignment horizontal="center"/>
    </xf>
    <xf numFmtId="0" fontId="0" fillId="10" borderId="20" xfId="0" applyFill="1" applyBorder="1" applyAlignment="1">
      <alignment horizontal="center"/>
    </xf>
    <xf numFmtId="0" fontId="0" fillId="10" borderId="22" xfId="0" applyFill="1" applyBorder="1" applyAlignment="1">
      <alignment horizontal="center"/>
    </xf>
    <xf numFmtId="2" fontId="0" fillId="10" borderId="7" xfId="0" applyNumberFormat="1" applyFill="1" applyBorder="1" applyAlignment="1">
      <alignment horizontal="center"/>
    </xf>
    <xf numFmtId="0" fontId="0" fillId="10" borderId="7" xfId="0" applyFill="1" applyBorder="1" applyAlignment="1">
      <alignment horizontal="center"/>
    </xf>
    <xf numFmtId="0" fontId="1" fillId="10" borderId="7" xfId="0" applyFont="1" applyFill="1" applyBorder="1" applyAlignment="1">
      <alignment horizontal="center" vertical="center"/>
    </xf>
    <xf numFmtId="0" fontId="1" fillId="10" borderId="7" xfId="0" applyFont="1" applyFill="1" applyBorder="1" applyAlignment="1">
      <alignment horizontal="center" vertical="center" wrapText="1"/>
    </xf>
    <xf numFmtId="0" fontId="0" fillId="10" borderId="0" xfId="0" applyFill="1" applyAlignment="1">
      <alignment horizontal="center" vertical="center" wrapText="1"/>
    </xf>
    <xf numFmtId="0" fontId="0" fillId="10" borderId="7" xfId="0" applyFill="1" applyBorder="1" applyAlignment="1">
      <alignment horizontal="center" vertical="center"/>
    </xf>
    <xf numFmtId="0" fontId="0" fillId="10" borderId="7" xfId="0" applyFill="1" applyBorder="1" applyAlignment="1">
      <alignment horizontal="center" vertical="center" wrapText="1"/>
    </xf>
    <xf numFmtId="0" fontId="1" fillId="10" borderId="7" xfId="0" applyFont="1" applyFill="1" applyBorder="1" applyAlignment="1">
      <alignment vertical="center"/>
    </xf>
    <xf numFmtId="0" fontId="0" fillId="10" borderId="0" xfId="0" applyFill="1" applyAlignment="1">
      <alignment horizontal="left"/>
    </xf>
    <xf numFmtId="0" fontId="0" fillId="2" borderId="1" xfId="0" applyFill="1" applyBorder="1" applyAlignment="1">
      <alignment horizontal="left" vertical="center" wrapText="1" indent="1"/>
    </xf>
    <xf numFmtId="0" fontId="0" fillId="2" borderId="2" xfId="0" applyFill="1" applyBorder="1" applyAlignment="1">
      <alignment horizontal="left" vertical="center" wrapText="1" indent="1"/>
    </xf>
    <xf numFmtId="0" fontId="0" fillId="2" borderId="3" xfId="0" applyFill="1" applyBorder="1" applyAlignment="1">
      <alignment horizontal="left" vertical="center" wrapText="1" indent="1"/>
    </xf>
    <xf numFmtId="0" fontId="0" fillId="2" borderId="8" xfId="0" applyFill="1" applyBorder="1" applyAlignment="1">
      <alignment horizontal="left" vertical="center" wrapText="1" indent="1"/>
    </xf>
    <xf numFmtId="0" fontId="0" fillId="2" borderId="0" xfId="0" applyFill="1" applyAlignment="1">
      <alignment horizontal="left" vertical="center" wrapText="1" indent="1"/>
    </xf>
    <xf numFmtId="0" fontId="0" fillId="2" borderId="17" xfId="0" applyFill="1" applyBorder="1" applyAlignment="1">
      <alignment horizontal="left" vertical="center" wrapText="1" indent="1"/>
    </xf>
    <xf numFmtId="0" fontId="0" fillId="2" borderId="4" xfId="0" applyFill="1" applyBorder="1" applyAlignment="1">
      <alignment horizontal="left" vertical="center" wrapText="1" indent="1"/>
    </xf>
    <xf numFmtId="0" fontId="0" fillId="2" borderId="5" xfId="0" applyFill="1" applyBorder="1" applyAlignment="1">
      <alignment horizontal="left" vertical="center" wrapText="1" indent="1"/>
    </xf>
    <xf numFmtId="0" fontId="0" fillId="2" borderId="6" xfId="0" applyFill="1" applyBorder="1" applyAlignment="1">
      <alignment horizontal="left" vertical="center" wrapText="1" indent="1"/>
    </xf>
    <xf numFmtId="0" fontId="1" fillId="0" borderId="39"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0" fillId="0" borderId="20"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4" xfId="0" applyBorder="1" applyAlignment="1" applyProtection="1">
      <alignment horizontal="center"/>
      <protection hidden="1"/>
    </xf>
    <xf numFmtId="0" fontId="0" fillId="7" borderId="36" xfId="0" applyFill="1" applyBorder="1" applyAlignment="1" applyProtection="1">
      <alignment horizontal="center" vertical="center" wrapText="1"/>
      <protection locked="0"/>
    </xf>
    <xf numFmtId="0" fontId="0" fillId="7" borderId="25"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wrapText="1" indent="1"/>
      <protection hidden="1"/>
    </xf>
    <xf numFmtId="0" fontId="0" fillId="2" borderId="2" xfId="0" applyFill="1" applyBorder="1" applyAlignment="1" applyProtection="1">
      <alignment horizontal="left" vertical="center" wrapText="1" indent="1"/>
      <protection hidden="1"/>
    </xf>
    <xf numFmtId="0" fontId="0" fillId="2" borderId="31" xfId="0" applyFill="1" applyBorder="1" applyAlignment="1" applyProtection="1">
      <alignment horizontal="left" vertical="center" wrapText="1" indent="1"/>
      <protection hidden="1"/>
    </xf>
    <xf numFmtId="0" fontId="0" fillId="2" borderId="8" xfId="0" applyFill="1" applyBorder="1" applyAlignment="1" applyProtection="1">
      <alignment horizontal="left" vertical="center" wrapText="1" indent="1"/>
      <protection hidden="1"/>
    </xf>
    <xf numFmtId="0" fontId="0" fillId="2" borderId="0" xfId="0" applyFill="1" applyAlignment="1" applyProtection="1">
      <alignment horizontal="left" vertical="center" wrapText="1" indent="1"/>
      <protection hidden="1"/>
    </xf>
    <xf numFmtId="0" fontId="0" fillId="2" borderId="28" xfId="0" applyFill="1" applyBorder="1" applyAlignment="1" applyProtection="1">
      <alignment horizontal="left" vertical="center" wrapText="1" indent="1"/>
      <protection hidden="1"/>
    </xf>
    <xf numFmtId="0" fontId="0" fillId="2" borderId="4" xfId="0" applyFill="1" applyBorder="1" applyAlignment="1" applyProtection="1">
      <alignment horizontal="left" vertical="center" wrapText="1" indent="1"/>
      <protection hidden="1"/>
    </xf>
    <xf numFmtId="0" fontId="0" fillId="2" borderId="5" xfId="0" applyFill="1" applyBorder="1" applyAlignment="1" applyProtection="1">
      <alignment horizontal="left" vertical="center" wrapText="1" indent="1"/>
      <protection hidden="1"/>
    </xf>
    <xf numFmtId="0" fontId="0" fillId="2" borderId="29" xfId="0" applyFill="1" applyBorder="1" applyAlignment="1" applyProtection="1">
      <alignment horizontal="left" vertical="center" wrapText="1" indent="1"/>
      <protection hidden="1"/>
    </xf>
    <xf numFmtId="0" fontId="1" fillId="0" borderId="8" xfId="0" applyFont="1" applyBorder="1" applyAlignment="1" applyProtection="1">
      <alignment horizontal="center"/>
      <protection hidden="1"/>
    </xf>
    <xf numFmtId="0" fontId="0" fillId="7" borderId="30"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0" xfId="0" applyFill="1" applyBorder="1" applyAlignment="1" applyProtection="1">
      <alignment horizontal="center" vertical="center" wrapText="1"/>
      <protection locked="0"/>
    </xf>
    <xf numFmtId="0" fontId="0" fillId="7" borderId="37" xfId="0" applyFill="1" applyBorder="1" applyAlignment="1" applyProtection="1">
      <alignment horizontal="center" vertical="center" wrapText="1"/>
      <protection locked="0"/>
    </xf>
    <xf numFmtId="0" fontId="0" fillId="0" borderId="32"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9" fillId="9" borderId="1" xfId="0" applyFont="1" applyFill="1" applyBorder="1" applyAlignment="1" applyProtection="1">
      <alignment horizontal="left" wrapText="1" indent="1"/>
      <protection hidden="1"/>
    </xf>
    <xf numFmtId="0" fontId="9" fillId="9" borderId="3" xfId="0" applyFont="1" applyFill="1" applyBorder="1" applyAlignment="1" applyProtection="1">
      <alignment horizontal="left" wrapText="1" indent="1"/>
      <protection hidden="1"/>
    </xf>
    <xf numFmtId="0" fontId="9" fillId="9" borderId="4" xfId="0" applyFont="1" applyFill="1" applyBorder="1" applyAlignment="1" applyProtection="1">
      <alignment horizontal="left" wrapText="1" indent="1"/>
      <protection hidden="1"/>
    </xf>
    <xf numFmtId="0" fontId="9" fillId="9" borderId="6" xfId="0" applyFont="1" applyFill="1" applyBorder="1" applyAlignment="1" applyProtection="1">
      <alignment horizontal="left" wrapText="1" indent="1"/>
      <protection hidden="1"/>
    </xf>
    <xf numFmtId="0" fontId="0" fillId="0" borderId="18" xfId="0" applyBorder="1" applyAlignment="1" applyProtection="1">
      <alignment horizontal="center"/>
      <protection hidden="1"/>
    </xf>
    <xf numFmtId="0" fontId="0" fillId="0" borderId="0" xfId="0" applyAlignment="1" applyProtection="1">
      <alignment horizontal="center"/>
      <protection hidden="1"/>
    </xf>
    <xf numFmtId="0" fontId="1" fillId="2" borderId="21" xfId="0" applyFont="1" applyFill="1" applyBorder="1" applyAlignment="1" applyProtection="1">
      <alignment horizontal="center" vertical="center" wrapText="1"/>
      <protection hidden="1"/>
    </xf>
    <xf numFmtId="0" fontId="1" fillId="2" borderId="34" xfId="0" applyFont="1" applyFill="1" applyBorder="1" applyAlignment="1" applyProtection="1">
      <alignment horizontal="center" vertical="center" wrapText="1"/>
      <protection hidden="1"/>
    </xf>
    <xf numFmtId="0" fontId="1" fillId="2" borderId="20" xfId="0" applyFont="1" applyFill="1" applyBorder="1" applyAlignment="1" applyProtection="1">
      <alignment horizontal="center" vertical="center"/>
      <protection hidden="1"/>
    </xf>
    <xf numFmtId="0" fontId="1" fillId="2" borderId="30" xfId="0" applyFont="1" applyFill="1" applyBorder="1" applyAlignment="1" applyProtection="1">
      <alignment horizontal="center" vertical="center"/>
      <protection hidden="1"/>
    </xf>
    <xf numFmtId="0" fontId="2" fillId="2" borderId="9" xfId="0" applyFont="1" applyFill="1" applyBorder="1" applyAlignment="1" applyProtection="1">
      <alignment horizontal="center" vertical="center"/>
      <protection hidden="1"/>
    </xf>
    <xf numFmtId="0" fontId="2" fillId="2" borderId="10" xfId="0" applyFont="1" applyFill="1" applyBorder="1" applyAlignment="1" applyProtection="1">
      <alignment horizontal="center" vertical="center"/>
      <protection hidden="1"/>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0" fontId="0" fillId="2" borderId="19" xfId="0" applyFill="1" applyBorder="1" applyAlignment="1" applyProtection="1">
      <alignment horizontal="left" vertical="center" wrapText="1" indent="1"/>
      <protection hidden="1"/>
    </xf>
    <xf numFmtId="0" fontId="0" fillId="2" borderId="20" xfId="0" applyFill="1" applyBorder="1" applyAlignment="1" applyProtection="1">
      <alignment horizontal="left" vertical="center" wrapText="1" indent="1"/>
      <protection hidden="1"/>
    </xf>
    <xf numFmtId="0" fontId="0" fillId="2" borderId="21" xfId="0" applyFill="1" applyBorder="1" applyAlignment="1" applyProtection="1">
      <alignment horizontal="left" vertical="center" wrapText="1" indent="1"/>
      <protection hidden="1"/>
    </xf>
    <xf numFmtId="0" fontId="0" fillId="2" borderId="23" xfId="0" applyFill="1" applyBorder="1" applyAlignment="1" applyProtection="1">
      <alignment horizontal="left" vertical="center" wrapText="1" indent="1"/>
      <protection hidden="1"/>
    </xf>
    <xf numFmtId="0" fontId="0" fillId="2" borderId="24" xfId="0" applyFill="1" applyBorder="1" applyAlignment="1" applyProtection="1">
      <alignment horizontal="left" vertical="center" wrapText="1" indent="1"/>
      <protection hidden="1"/>
    </xf>
    <xf numFmtId="0" fontId="0" fillId="2" borderId="25" xfId="0" applyFill="1" applyBorder="1" applyAlignment="1" applyProtection="1">
      <alignment horizontal="left" vertical="center" wrapText="1" indent="1"/>
      <protection hidden="1"/>
    </xf>
    <xf numFmtId="0" fontId="0" fillId="0" borderId="42" xfId="0" applyBorder="1" applyAlignment="1" applyProtection="1">
      <alignment horizontal="left" indent="1"/>
      <protection hidden="1"/>
    </xf>
    <xf numFmtId="0" fontId="0" fillId="0" borderId="43" xfId="0" applyBorder="1" applyAlignment="1" applyProtection="1">
      <alignment horizontal="left" indent="1"/>
      <protection hidden="1"/>
    </xf>
    <xf numFmtId="0" fontId="0" fillId="0" borderId="15" xfId="0" applyBorder="1" applyAlignment="1" applyProtection="1">
      <alignment horizontal="left" vertical="center" indent="1"/>
      <protection hidden="1"/>
    </xf>
    <xf numFmtId="0" fontId="0" fillId="0" borderId="44" xfId="0" applyBorder="1" applyAlignment="1" applyProtection="1">
      <alignment horizontal="left" vertical="center" indent="1"/>
      <protection hidden="1"/>
    </xf>
    <xf numFmtId="0" fontId="0" fillId="0" borderId="15" xfId="0" applyBorder="1" applyAlignment="1" applyProtection="1">
      <alignment horizontal="left" indent="1"/>
      <protection hidden="1"/>
    </xf>
    <xf numFmtId="0" fontId="0" fillId="0" borderId="44" xfId="0" applyBorder="1" applyAlignment="1" applyProtection="1">
      <alignment horizontal="left" indent="1"/>
      <protection hidden="1"/>
    </xf>
    <xf numFmtId="0" fontId="0" fillId="0" borderId="26" xfId="0" applyBorder="1" applyAlignment="1" applyProtection="1">
      <alignment horizontal="left" vertical="center" indent="1"/>
      <protection hidden="1"/>
    </xf>
    <xf numFmtId="0" fontId="0" fillId="0" borderId="45" xfId="0" applyBorder="1" applyAlignment="1" applyProtection="1">
      <alignment horizontal="left" vertical="center" indent="1"/>
      <protection hidden="1"/>
    </xf>
    <xf numFmtId="0" fontId="0" fillId="10" borderId="16" xfId="0" applyFill="1" applyBorder="1" applyAlignment="1">
      <alignment horizontal="center" vertical="center"/>
    </xf>
    <xf numFmtId="0" fontId="0" fillId="10" borderId="7" xfId="0" applyFill="1" applyBorder="1" applyAlignment="1">
      <alignment horizontal="center"/>
    </xf>
    <xf numFmtId="0" fontId="0" fillId="10" borderId="24" xfId="0" applyFill="1" applyBorder="1" applyAlignment="1">
      <alignment horizontal="center"/>
    </xf>
    <xf numFmtId="0" fontId="0" fillId="10" borderId="7"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35" xfId="0" applyFill="1" applyBorder="1" applyAlignment="1">
      <alignment horizontal="center" vertical="center" wrapText="1"/>
    </xf>
    <xf numFmtId="0" fontId="0" fillId="10" borderId="27" xfId="0" applyFill="1" applyBorder="1" applyAlignment="1">
      <alignment horizontal="center" vertical="center"/>
    </xf>
    <xf numFmtId="0" fontId="2" fillId="10" borderId="9" xfId="0" applyFont="1" applyFill="1" applyBorder="1" applyAlignment="1" applyProtection="1">
      <alignment horizontal="center" vertical="center"/>
      <protection hidden="1"/>
    </xf>
    <xf numFmtId="0" fontId="2" fillId="10" borderId="10" xfId="0" applyFont="1" applyFill="1" applyBorder="1" applyAlignment="1" applyProtection="1">
      <alignment horizontal="center" vertical="center"/>
      <protection hidden="1"/>
    </xf>
    <xf numFmtId="0" fontId="1" fillId="10" borderId="1" xfId="0" applyFont="1" applyFill="1" applyBorder="1" applyAlignment="1">
      <alignment horizontal="center" vertical="center"/>
    </xf>
    <xf numFmtId="0" fontId="1" fillId="10" borderId="2" xfId="0" applyFont="1" applyFill="1" applyBorder="1" applyAlignment="1">
      <alignment horizontal="center" vertical="center"/>
    </xf>
    <xf numFmtId="0" fontId="1" fillId="10" borderId="3"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0" xfId="0" applyFont="1" applyFill="1" applyAlignment="1">
      <alignment horizontal="center" vertical="center"/>
    </xf>
    <xf numFmtId="0" fontId="1" fillId="10" borderId="17" xfId="0" applyFont="1" applyFill="1" applyBorder="1" applyAlignment="1">
      <alignment horizontal="center" vertical="center"/>
    </xf>
    <xf numFmtId="0" fontId="0" fillId="10" borderId="19" xfId="0" applyFill="1" applyBorder="1" applyAlignment="1">
      <alignment horizontal="left" vertical="center" wrapText="1" indent="1"/>
    </xf>
    <xf numFmtId="0" fontId="0" fillId="10" borderId="20" xfId="0" applyFill="1" applyBorder="1" applyAlignment="1">
      <alignment horizontal="left" vertical="center" wrapText="1" indent="1"/>
    </xf>
    <xf numFmtId="0" fontId="0" fillId="10" borderId="21" xfId="0" applyFill="1" applyBorder="1" applyAlignment="1">
      <alignment horizontal="left" vertical="center" wrapText="1" indent="1"/>
    </xf>
    <xf numFmtId="0" fontId="0" fillId="10" borderId="23" xfId="0" applyFill="1" applyBorder="1" applyAlignment="1">
      <alignment horizontal="left" vertical="center" wrapText="1" indent="1"/>
    </xf>
    <xf numFmtId="0" fontId="0" fillId="10" borderId="24" xfId="0" applyFill="1" applyBorder="1" applyAlignment="1">
      <alignment horizontal="left" vertical="center" wrapText="1" indent="1"/>
    </xf>
    <xf numFmtId="0" fontId="0" fillId="10" borderId="25" xfId="0" applyFill="1" applyBorder="1" applyAlignment="1">
      <alignment horizontal="left" vertical="center" wrapText="1" indent="1"/>
    </xf>
    <xf numFmtId="0" fontId="1" fillId="10" borderId="20" xfId="0" applyFont="1" applyFill="1" applyBorder="1" applyAlignment="1">
      <alignment horizontal="center" vertical="center"/>
    </xf>
    <xf numFmtId="0" fontId="1" fillId="10" borderId="7" xfId="0" applyFont="1" applyFill="1" applyBorder="1" applyAlignment="1">
      <alignment horizontal="center" vertical="center"/>
    </xf>
    <xf numFmtId="0" fontId="0" fillId="10" borderId="22" xfId="0" applyFill="1" applyBorder="1" applyAlignment="1">
      <alignment horizontal="left" vertical="center" wrapText="1"/>
    </xf>
    <xf numFmtId="0" fontId="0" fillId="10" borderId="7" xfId="0" applyFill="1" applyBorder="1" applyAlignment="1">
      <alignment horizontal="left" vertical="center" wrapText="1"/>
    </xf>
    <xf numFmtId="0" fontId="0" fillId="10" borderId="15" xfId="0" applyFill="1" applyBorder="1" applyAlignment="1">
      <alignment horizontal="left" vertical="center" wrapText="1"/>
    </xf>
    <xf numFmtId="0" fontId="0" fillId="10" borderId="23" xfId="0" applyFill="1" applyBorder="1" applyAlignment="1">
      <alignment horizontal="left" vertical="center" wrapText="1"/>
    </xf>
    <xf numFmtId="0" fontId="0" fillId="10" borderId="24" xfId="0" applyFill="1" applyBorder="1" applyAlignment="1">
      <alignment horizontal="left" vertical="center" wrapText="1"/>
    </xf>
    <xf numFmtId="0" fontId="0" fillId="10" borderId="26" xfId="0" applyFill="1" applyBorder="1" applyAlignment="1">
      <alignment horizontal="left" vertical="center" wrapText="1"/>
    </xf>
    <xf numFmtId="0" fontId="1" fillId="10" borderId="21" xfId="0" applyFont="1" applyFill="1" applyBorder="1" applyAlignment="1">
      <alignment horizontal="center" vertical="center" wrapText="1"/>
    </xf>
    <xf numFmtId="0" fontId="1" fillId="10" borderId="34" xfId="0" applyFont="1" applyFill="1" applyBorder="1" applyAlignment="1">
      <alignment horizontal="center" vertical="center" wrapText="1"/>
    </xf>
    <xf numFmtId="0" fontId="1" fillId="10" borderId="8" xfId="0" applyFont="1" applyFill="1" applyBorder="1" applyAlignment="1">
      <alignment horizontal="center"/>
    </xf>
    <xf numFmtId="0" fontId="0" fillId="10" borderId="7" xfId="0" applyFill="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cellXfs>
  <cellStyles count="2">
    <cellStyle name="Hyperlink" xfId="1" builtinId="8"/>
    <cellStyle name="Normal" xfId="0" builtinId="0"/>
  </cellStyles>
  <dxfs count="5">
    <dxf>
      <font>
        <color rgb="FF00B050"/>
      </font>
      <fill>
        <patternFill>
          <bgColor theme="6" tint="0.79998168889431442"/>
        </patternFill>
      </fill>
    </dxf>
    <dxf>
      <font>
        <color rgb="FF00B050"/>
      </font>
      <fill>
        <patternFill>
          <bgColor theme="6" tint="0.79998168889431442"/>
        </patternFill>
      </fill>
    </dxf>
    <dxf>
      <font>
        <b/>
        <i val="0"/>
        <color rgb="FF00B050"/>
      </font>
    </dxf>
    <dxf>
      <font>
        <b/>
        <i val="0"/>
        <color rgb="FF00B050"/>
      </font>
      <fill>
        <patternFill>
          <bgColor theme="7"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90170</xdr:colOff>
      <xdr:row>17</xdr:row>
      <xdr:rowOff>104801</xdr:rowOff>
    </xdr:from>
    <xdr:to>
      <xdr:col>5</xdr:col>
      <xdr:colOff>1624516</xdr:colOff>
      <xdr:row>19</xdr:row>
      <xdr:rowOff>217227</xdr:rowOff>
    </xdr:to>
    <xdr:pic>
      <xdr:nvPicPr>
        <xdr:cNvPr id="3" name="Picture 2">
          <a:extLst>
            <a:ext uri="{FF2B5EF4-FFF2-40B4-BE49-F238E27FC236}">
              <a16:creationId xmlns:a16="http://schemas.microsoft.com/office/drawing/2014/main" id="{A0571731-BDCE-3414-50D3-A6A1B4AE750A}"/>
            </a:ext>
          </a:extLst>
        </xdr:cNvPr>
        <xdr:cNvPicPr>
          <a:picLocks noChangeAspect="1"/>
        </xdr:cNvPicPr>
      </xdr:nvPicPr>
      <xdr:blipFill>
        <a:blip xmlns:r="http://schemas.openxmlformats.org/officeDocument/2006/relationships" r:embed="rId1"/>
        <a:stretch>
          <a:fillRect/>
        </a:stretch>
      </xdr:blipFill>
      <xdr:spPr>
        <a:xfrm>
          <a:off x="4770120" y="3470301"/>
          <a:ext cx="1531806" cy="478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49530</xdr:colOff>
      <xdr:row>17</xdr:row>
      <xdr:rowOff>15240</xdr:rowOff>
    </xdr:from>
    <xdr:ext cx="845873" cy="33066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5F0BCDC0-62F1-445B-9AB7-67B79FB7DAC4}"/>
                </a:ext>
              </a:extLst>
            </xdr:cNvPr>
            <xdr:cNvSpPr txBox="1"/>
          </xdr:nvSpPr>
          <xdr:spPr>
            <a:xfrm>
              <a:off x="2952750" y="3329940"/>
              <a:ext cx="845873" cy="33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𝑃</m:t>
                    </m:r>
                    <m:r>
                      <a:rPr lang="en-US" sz="1100" b="0" i="1">
                        <a:latin typeface="Cambria Math" panose="02040503050406030204" pitchFamily="18" charset="0"/>
                      </a:rPr>
                      <m:t>⋅</m:t>
                    </m:r>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latin typeface="Cambria Math" panose="02040503050406030204" pitchFamily="18" charset="0"/>
                                  </a:rPr>
                                  <m:t>𝑟</m:t>
                                </m:r>
                              </m:num>
                              <m:den>
                                <m:r>
                                  <a:rPr lang="en-US" sz="1100" b="0" i="1">
                                    <a:latin typeface="Cambria Math" panose="02040503050406030204" pitchFamily="18" charset="0"/>
                                  </a:rPr>
                                  <m:t>𝑛</m:t>
                                </m:r>
                              </m:den>
                            </m:f>
                          </m:e>
                        </m:d>
                      </m:e>
                      <m:sup>
                        <m:r>
                          <a:rPr lang="en-US" sz="1100" b="0" i="1">
                            <a:latin typeface="Cambria Math" panose="02040503050406030204" pitchFamily="18" charset="0"/>
                          </a:rPr>
                          <m:t>𝑛</m:t>
                        </m:r>
                        <m:r>
                          <a:rPr lang="en-US" sz="1100" b="0" i="1">
                            <a:latin typeface="Cambria Math" panose="02040503050406030204" pitchFamily="18" charset="0"/>
                          </a:rPr>
                          <m:t>⋅</m:t>
                        </m:r>
                        <m:r>
                          <a:rPr lang="en-US" sz="1100" b="0" i="1">
                            <a:latin typeface="Cambria Math" panose="02040503050406030204" pitchFamily="18" charset="0"/>
                          </a:rPr>
                          <m:t>𝑡</m:t>
                        </m:r>
                      </m:sup>
                    </m:sSup>
                  </m:oMath>
                </m:oMathPara>
              </a14:m>
              <a:endParaRPr lang="en-US" sz="1100"/>
            </a:p>
          </xdr:txBody>
        </xdr:sp>
      </mc:Choice>
      <mc:Fallback xmlns="">
        <xdr:sp macro="" textlink="">
          <xdr:nvSpPr>
            <xdr:cNvPr id="2" name="TextBox 1">
              <a:extLst>
                <a:ext uri="{FF2B5EF4-FFF2-40B4-BE49-F238E27FC236}">
                  <a16:creationId xmlns:a16="http://schemas.microsoft.com/office/drawing/2014/main" id="{5F0BCDC0-62F1-445B-9AB7-67B79FB7DAC4}"/>
                </a:ext>
              </a:extLst>
            </xdr:cNvPr>
            <xdr:cNvSpPr txBox="1"/>
          </xdr:nvSpPr>
          <xdr:spPr>
            <a:xfrm>
              <a:off x="2952750" y="3329940"/>
              <a:ext cx="845873" cy="3306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𝑃⋅(1+𝑟/𝑛)^(𝑛⋅𝑡)</a:t>
              </a:r>
              <a:endParaRPr lang="en-US" sz="1100"/>
            </a:p>
          </xdr:txBody>
        </xdr:sp>
      </mc:Fallback>
    </mc:AlternateContent>
    <xdr:clientData/>
  </xdr:oneCellAnchor>
  <xdr:oneCellAnchor>
    <xdr:from>
      <xdr:col>5</xdr:col>
      <xdr:colOff>34290</xdr:colOff>
      <xdr:row>18</xdr:row>
      <xdr:rowOff>175260</xdr:rowOff>
    </xdr:from>
    <xdr:ext cx="1091068" cy="551305"/>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E902721A-90F8-4EFE-AAD7-EDF583E4404C}"/>
                </a:ext>
              </a:extLst>
            </xdr:cNvPr>
            <xdr:cNvSpPr txBox="1"/>
          </xdr:nvSpPr>
          <xdr:spPr>
            <a:xfrm>
              <a:off x="2937510" y="3672840"/>
              <a:ext cx="1091068" cy="55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𝑃</m:t>
                    </m:r>
                    <m:r>
                      <a:rPr lang="en-US" sz="1100" b="0" i="1">
                        <a:latin typeface="Cambria Math" panose="02040503050406030204" pitchFamily="18" charset="0"/>
                      </a:rPr>
                      <m:t>⋅</m:t>
                    </m:r>
                    <m:f>
                      <m:fPr>
                        <m:ctrlPr>
                          <a:rPr lang="en-US" sz="1100" b="0" i="1">
                            <a:latin typeface="Cambria Math" panose="02040503050406030204" pitchFamily="18" charset="0"/>
                          </a:rPr>
                        </m:ctrlPr>
                      </m:fPr>
                      <m:num>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latin typeface="Cambria Math" panose="02040503050406030204" pitchFamily="18" charset="0"/>
                                      </a:rPr>
                                      <m:t>𝑟</m:t>
                                    </m:r>
                                  </m:num>
                                  <m:den>
                                    <m:r>
                                      <a:rPr lang="en-US" sz="1100" b="0" i="1">
                                        <a:latin typeface="Cambria Math" panose="02040503050406030204" pitchFamily="18" charset="0"/>
                                      </a:rPr>
                                      <m:t>𝑛</m:t>
                                    </m:r>
                                  </m:den>
                                </m:f>
                              </m:e>
                            </m:d>
                          </m:e>
                          <m:sup>
                            <m:r>
                              <a:rPr lang="en-US" sz="1100" b="0" i="1">
                                <a:latin typeface="Cambria Math" panose="02040503050406030204" pitchFamily="18" charset="0"/>
                              </a:rPr>
                              <m:t>𝑛</m:t>
                            </m:r>
                            <m:r>
                              <a:rPr lang="en-US" sz="1100" b="0" i="1">
                                <a:latin typeface="Cambria Math" panose="02040503050406030204" pitchFamily="18" charset="0"/>
                              </a:rPr>
                              <m:t>⋅</m:t>
                            </m:r>
                            <m:r>
                              <a:rPr lang="en-US" sz="1100" b="0" i="1">
                                <a:latin typeface="Cambria Math" panose="02040503050406030204" pitchFamily="18" charset="0"/>
                              </a:rPr>
                              <m:t>𝑡</m:t>
                            </m:r>
                          </m:sup>
                        </m:sSup>
                        <m:r>
                          <a:rPr lang="en-US" sz="1100" b="0" i="1">
                            <a:latin typeface="Cambria Math" panose="02040503050406030204" pitchFamily="18" charset="0"/>
                          </a:rPr>
                          <m:t>−1</m:t>
                        </m:r>
                      </m:num>
                      <m:den>
                        <m:f>
                          <m:fPr>
                            <m:ctrlPr>
                              <a:rPr lang="en-US" sz="1100" b="0" i="1">
                                <a:latin typeface="Cambria Math" panose="02040503050406030204" pitchFamily="18" charset="0"/>
                              </a:rPr>
                            </m:ctrlPr>
                          </m:fPr>
                          <m:num>
                            <m:r>
                              <a:rPr lang="en-US" sz="1100" b="0" i="1">
                                <a:latin typeface="Cambria Math" panose="02040503050406030204" pitchFamily="18" charset="0"/>
                              </a:rPr>
                              <m:t>𝑟</m:t>
                            </m:r>
                          </m:num>
                          <m:den>
                            <m:r>
                              <a:rPr lang="en-US" sz="1100" b="0" i="1">
                                <a:latin typeface="Cambria Math" panose="02040503050406030204" pitchFamily="18" charset="0"/>
                              </a:rPr>
                              <m:t>𝑛</m:t>
                            </m:r>
                          </m:den>
                        </m:f>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E902721A-90F8-4EFE-AAD7-EDF583E4404C}"/>
                </a:ext>
              </a:extLst>
            </xdr:cNvPr>
            <xdr:cNvSpPr txBox="1"/>
          </xdr:nvSpPr>
          <xdr:spPr>
            <a:xfrm>
              <a:off x="2937510" y="3672840"/>
              <a:ext cx="1091068" cy="55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𝑃⋅((1+𝑟/𝑛)^(𝑛⋅𝑡)−1)/(𝑟/𝑛)</a:t>
              </a:r>
              <a:endParaRPr lang="en-US" sz="1100"/>
            </a:p>
          </xdr:txBody>
        </xdr:sp>
      </mc:Fallback>
    </mc:AlternateContent>
    <xdr:clientData/>
  </xdr:oneCellAnchor>
  <xdr:oneCellAnchor>
    <xdr:from>
      <xdr:col>5</xdr:col>
      <xdr:colOff>26670</xdr:colOff>
      <xdr:row>22</xdr:row>
      <xdr:rowOff>7620</xdr:rowOff>
    </xdr:from>
    <xdr:ext cx="1165960" cy="551305"/>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47E641A5-0BC3-4E32-BA17-876D33579E27}"/>
                </a:ext>
              </a:extLst>
            </xdr:cNvPr>
            <xdr:cNvSpPr txBox="1"/>
          </xdr:nvSpPr>
          <xdr:spPr>
            <a:xfrm>
              <a:off x="2929890" y="4236720"/>
              <a:ext cx="1165960" cy="55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panose="02040503050406030204" pitchFamily="18" charset="0"/>
                      </a:rPr>
                      <m:t>𝑃</m:t>
                    </m:r>
                    <m:r>
                      <a:rPr lang="en-US" sz="1100" b="0" i="1">
                        <a:latin typeface="Cambria Math" panose="02040503050406030204" pitchFamily="18" charset="0"/>
                      </a:rPr>
                      <m:t>⋅</m:t>
                    </m:r>
                    <m:f>
                      <m:fPr>
                        <m:ctrlPr>
                          <a:rPr lang="en-US" sz="1100" b="0" i="1">
                            <a:latin typeface="Cambria Math" panose="02040503050406030204" pitchFamily="18" charset="0"/>
                          </a:rPr>
                        </m:ctrlPr>
                      </m:fPr>
                      <m:num>
                        <m:f>
                          <m:fPr>
                            <m:ctrlPr>
                              <a:rPr lang="en-US" sz="1100" b="0" i="1">
                                <a:latin typeface="Cambria Math" panose="02040503050406030204" pitchFamily="18" charset="0"/>
                              </a:rPr>
                            </m:ctrlPr>
                          </m:fPr>
                          <m:num>
                            <m:r>
                              <a:rPr lang="en-US" sz="1100" b="0" i="1">
                                <a:latin typeface="Cambria Math" panose="02040503050406030204" pitchFamily="18" charset="0"/>
                              </a:rPr>
                              <m:t>𝑟</m:t>
                            </m:r>
                          </m:num>
                          <m:den>
                            <m:r>
                              <a:rPr lang="en-US" sz="1100" b="0" i="1">
                                <a:latin typeface="Cambria Math" panose="02040503050406030204" pitchFamily="18" charset="0"/>
                              </a:rPr>
                              <m:t>𝑛</m:t>
                            </m:r>
                          </m:den>
                        </m:f>
                      </m:num>
                      <m:den>
                        <m:r>
                          <a:rPr lang="en-US" sz="1100" b="0" i="1">
                            <a:latin typeface="Cambria Math" panose="02040503050406030204" pitchFamily="18" charset="0"/>
                          </a:rPr>
                          <m:t>1−</m:t>
                        </m:r>
                        <m:sSup>
                          <m:sSupPr>
                            <m:ctrlPr>
                              <a:rPr lang="en-US" sz="1100" b="0" i="1">
                                <a:latin typeface="Cambria Math" panose="02040503050406030204" pitchFamily="18" charset="0"/>
                              </a:rPr>
                            </m:ctrlPr>
                          </m:sSupPr>
                          <m:e>
                            <m:d>
                              <m:dPr>
                                <m:ctrlPr>
                                  <a:rPr lang="en-US" sz="1100" b="0" i="1">
                                    <a:latin typeface="Cambria Math" panose="02040503050406030204" pitchFamily="18" charset="0"/>
                                  </a:rPr>
                                </m:ctrlPr>
                              </m:dPr>
                              <m:e>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latin typeface="Cambria Math" panose="02040503050406030204" pitchFamily="18" charset="0"/>
                                      </a:rPr>
                                      <m:t>𝑟</m:t>
                                    </m:r>
                                  </m:num>
                                  <m:den>
                                    <m:r>
                                      <a:rPr lang="en-US" sz="1100" b="0" i="1">
                                        <a:latin typeface="Cambria Math" panose="02040503050406030204" pitchFamily="18" charset="0"/>
                                      </a:rPr>
                                      <m:t>𝑛</m:t>
                                    </m:r>
                                  </m:den>
                                </m:f>
                              </m:e>
                            </m:d>
                          </m:e>
                          <m:sup>
                            <m:r>
                              <a:rPr lang="en-US" sz="1100" b="0" i="1">
                                <a:latin typeface="Cambria Math" panose="02040503050406030204" pitchFamily="18" charset="0"/>
                              </a:rPr>
                              <m:t>−</m:t>
                            </m:r>
                            <m:r>
                              <a:rPr lang="en-US" sz="1100" b="0" i="1">
                                <a:latin typeface="Cambria Math" panose="02040503050406030204" pitchFamily="18" charset="0"/>
                              </a:rPr>
                              <m:t>𝑛</m:t>
                            </m:r>
                            <m:r>
                              <a:rPr lang="en-US" sz="1100" b="0" i="1">
                                <a:latin typeface="Cambria Math" panose="02040503050406030204" pitchFamily="18" charset="0"/>
                              </a:rPr>
                              <m:t>⋅</m:t>
                            </m:r>
                            <m:r>
                              <a:rPr lang="en-US" sz="1100" b="0" i="1">
                                <a:latin typeface="Cambria Math" panose="02040503050406030204" pitchFamily="18" charset="0"/>
                              </a:rPr>
                              <m:t>𝑡</m:t>
                            </m:r>
                          </m:sup>
                        </m:sSup>
                      </m:den>
                    </m:f>
                  </m:oMath>
                </m:oMathPara>
              </a14:m>
              <a:endParaRPr lang="en-US" sz="1100"/>
            </a:p>
          </xdr:txBody>
        </xdr:sp>
      </mc:Choice>
      <mc:Fallback xmlns="">
        <xdr:sp macro="" textlink="">
          <xdr:nvSpPr>
            <xdr:cNvPr id="4" name="TextBox 3">
              <a:extLst>
                <a:ext uri="{FF2B5EF4-FFF2-40B4-BE49-F238E27FC236}">
                  <a16:creationId xmlns:a16="http://schemas.microsoft.com/office/drawing/2014/main" id="{47E641A5-0BC3-4E32-BA17-876D33579E27}"/>
                </a:ext>
              </a:extLst>
            </xdr:cNvPr>
            <xdr:cNvSpPr txBox="1"/>
          </xdr:nvSpPr>
          <xdr:spPr>
            <a:xfrm>
              <a:off x="2929890" y="4236720"/>
              <a:ext cx="1165960" cy="5513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𝑃⋅(𝑟/𝑛)/(1−(1+𝑟/𝑛)^(−𝑛⋅𝑡) )</a:t>
              </a:r>
              <a:endParaRPr lang="en-US" sz="1100"/>
            </a:p>
          </xdr:txBody>
        </xdr:sp>
      </mc:Fallback>
    </mc:AlternateContent>
    <xdr:clientData/>
  </xdr:oneCellAnchor>
  <xdr:oneCellAnchor>
    <xdr:from>
      <xdr:col>0</xdr:col>
      <xdr:colOff>152399</xdr:colOff>
      <xdr:row>0</xdr:row>
      <xdr:rowOff>0</xdr:rowOff>
    </xdr:from>
    <xdr:ext cx="11896726" cy="4943475"/>
    <xdr:sp macro="" textlink="">
      <xdr:nvSpPr>
        <xdr:cNvPr id="6" name="TextBox 5">
          <a:extLst>
            <a:ext uri="{FF2B5EF4-FFF2-40B4-BE49-F238E27FC236}">
              <a16:creationId xmlns:a16="http://schemas.microsoft.com/office/drawing/2014/main" id="{16B56BDA-40F8-9410-8B88-4742A18B3347}"/>
            </a:ext>
          </a:extLst>
        </xdr:cNvPr>
        <xdr:cNvSpPr txBox="1"/>
      </xdr:nvSpPr>
      <xdr:spPr>
        <a:xfrm>
          <a:off x="152399" y="0"/>
          <a:ext cx="11896726" cy="49434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5CFC-E38F-4474-8F5F-97F599EAF5B1}">
  <dimension ref="B1:I10"/>
  <sheetViews>
    <sheetView tabSelected="1" workbookViewId="0">
      <selection activeCell="B2" sqref="B2"/>
    </sheetView>
  </sheetViews>
  <sheetFormatPr defaultRowHeight="15"/>
  <cols>
    <col min="2" max="2" width="64" bestFit="1" customWidth="1"/>
  </cols>
  <sheetData>
    <row r="1" spans="2:9" ht="15.75" thickBot="1"/>
    <row r="2" spans="2:9" ht="15.75" thickBot="1">
      <c r="B2" s="11" t="s">
        <v>0</v>
      </c>
      <c r="D2" s="59" t="s">
        <v>1</v>
      </c>
      <c r="E2" s="60"/>
      <c r="F2" s="60"/>
      <c r="G2" s="60"/>
      <c r="H2" s="60"/>
      <c r="I2" s="61"/>
    </row>
    <row r="3" spans="2:9">
      <c r="B3" t="s">
        <v>2</v>
      </c>
      <c r="D3" s="62"/>
      <c r="E3" s="63"/>
      <c r="F3" s="63"/>
      <c r="G3" s="63"/>
      <c r="H3" s="63"/>
      <c r="I3" s="64"/>
    </row>
    <row r="4" spans="2:9">
      <c r="B4" s="12" t="s">
        <v>3</v>
      </c>
      <c r="D4" s="62"/>
      <c r="E4" s="63"/>
      <c r="F4" s="63"/>
      <c r="G4" s="63"/>
      <c r="H4" s="63"/>
      <c r="I4" s="64"/>
    </row>
    <row r="5" spans="2:9">
      <c r="B5" s="12"/>
      <c r="D5" s="62"/>
      <c r="E5" s="63"/>
      <c r="F5" s="63"/>
      <c r="G5" s="63"/>
      <c r="H5" s="63"/>
      <c r="I5" s="64"/>
    </row>
    <row r="6" spans="2:9" ht="15.75" thickBot="1">
      <c r="D6" s="65"/>
      <c r="E6" s="66"/>
      <c r="F6" s="66"/>
      <c r="G6" s="66"/>
      <c r="H6" s="66"/>
      <c r="I6" s="67"/>
    </row>
    <row r="7" spans="2:9" ht="15.75" thickBot="1"/>
    <row r="8" spans="2:9" ht="19.5" thickBot="1">
      <c r="B8" s="11" t="s">
        <v>4</v>
      </c>
      <c r="D8" s="14"/>
      <c r="E8" s="14"/>
      <c r="F8" s="14"/>
      <c r="G8" s="14"/>
    </row>
    <row r="9" spans="2:9">
      <c r="B9" s="13" t="s">
        <v>5</v>
      </c>
    </row>
    <row r="10" spans="2:9">
      <c r="B10" s="12" t="s">
        <v>6</v>
      </c>
    </row>
  </sheetData>
  <mergeCells count="1">
    <mergeCell ref="D2:I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B2E2-92BC-47AC-B93B-26715350F717}">
  <dimension ref="B2:K22"/>
  <sheetViews>
    <sheetView workbookViewId="0">
      <selection activeCell="C2" sqref="C2"/>
    </sheetView>
  </sheetViews>
  <sheetFormatPr defaultRowHeight="15"/>
  <cols>
    <col min="1" max="1" width="3.7109375" style="16" customWidth="1"/>
    <col min="2" max="2" width="21.28515625" style="25" bestFit="1" customWidth="1"/>
    <col min="3" max="3" width="22.28515625" style="25" bestFit="1" customWidth="1"/>
    <col min="4" max="5" width="10.42578125" style="25" customWidth="1"/>
    <col min="6" max="6" width="25.7109375" style="16" customWidth="1"/>
    <col min="7" max="7" width="30" style="16" customWidth="1"/>
    <col min="8" max="8" width="26.140625" style="17" customWidth="1"/>
    <col min="9" max="9" width="25.42578125" style="18" bestFit="1" customWidth="1"/>
    <col min="10" max="10" width="22.28515625" style="16" bestFit="1" customWidth="1"/>
    <col min="11" max="16384" width="9.140625" style="16"/>
  </cols>
  <sheetData>
    <row r="2" spans="2:10" ht="17.25">
      <c r="B2" s="15" t="s">
        <v>7</v>
      </c>
      <c r="C2" s="33" t="s">
        <v>100</v>
      </c>
      <c r="D2" s="98" t="s">
        <v>8</v>
      </c>
      <c r="E2" s="99"/>
      <c r="H2" s="16"/>
      <c r="I2" s="16"/>
    </row>
    <row r="3" spans="2:10">
      <c r="B3" s="17"/>
      <c r="C3" s="18"/>
      <c r="D3" s="16"/>
      <c r="E3" s="16"/>
      <c r="H3" s="16"/>
      <c r="I3" s="16"/>
    </row>
    <row r="4" spans="2:10" ht="15.75" thickBot="1">
      <c r="B4" s="17"/>
      <c r="C4" s="18"/>
      <c r="D4" s="16"/>
      <c r="E4" s="16"/>
      <c r="H4" s="16"/>
      <c r="I4" s="16"/>
    </row>
    <row r="5" spans="2:10" ht="16.5" thickTop="1">
      <c r="B5" s="104" t="s">
        <v>9</v>
      </c>
      <c r="C5" s="105"/>
      <c r="D5" s="16"/>
      <c r="E5" s="19">
        <v>15</v>
      </c>
      <c r="F5" s="118" t="s">
        <v>93</v>
      </c>
      <c r="G5" s="119"/>
      <c r="H5" s="20"/>
      <c r="I5" s="20"/>
    </row>
    <row r="6" spans="2:10" ht="15.6" customHeight="1">
      <c r="B6" s="1" t="s">
        <v>10</v>
      </c>
      <c r="C6" s="2" t="s">
        <v>11</v>
      </c>
      <c r="D6" s="16"/>
      <c r="E6" s="21">
        <v>15</v>
      </c>
      <c r="F6" s="120" t="s">
        <v>94</v>
      </c>
      <c r="G6" s="121"/>
      <c r="H6" s="22"/>
      <c r="I6" s="22"/>
    </row>
    <row r="7" spans="2:10" ht="16.149999999999999" customHeight="1">
      <c r="B7" s="3" t="s">
        <v>12</v>
      </c>
      <c r="C7" s="4" t="s">
        <v>13</v>
      </c>
      <c r="D7" s="16"/>
      <c r="E7" s="23">
        <v>16</v>
      </c>
      <c r="F7" s="122" t="s">
        <v>95</v>
      </c>
      <c r="G7" s="123"/>
      <c r="H7" s="20"/>
      <c r="I7" s="20"/>
    </row>
    <row r="8" spans="2:10" ht="16.5" thickBot="1">
      <c r="B8" s="5" t="s">
        <v>14</v>
      </c>
      <c r="C8" s="4" t="s">
        <v>15</v>
      </c>
      <c r="D8" s="16"/>
      <c r="E8" s="24">
        <v>16</v>
      </c>
      <c r="F8" s="124" t="s">
        <v>96</v>
      </c>
      <c r="G8" s="125"/>
      <c r="H8" s="22"/>
      <c r="I8" s="22"/>
    </row>
    <row r="9" spans="2:10" ht="15.75">
      <c r="B9" s="6" t="s">
        <v>16</v>
      </c>
      <c r="C9" s="4" t="s">
        <v>17</v>
      </c>
      <c r="D9" s="16"/>
      <c r="E9" s="16"/>
      <c r="F9" s="71" t="s">
        <v>18</v>
      </c>
      <c r="G9" s="71"/>
      <c r="H9" s="71"/>
      <c r="I9" s="16"/>
    </row>
    <row r="10" spans="2:10" ht="16.5" thickBot="1">
      <c r="B10" s="7" t="s">
        <v>19</v>
      </c>
      <c r="C10" s="8" t="s">
        <v>20</v>
      </c>
      <c r="D10" s="16"/>
      <c r="E10" s="16"/>
      <c r="H10" s="16"/>
      <c r="I10" s="16"/>
    </row>
    <row r="11" spans="2:10" ht="16.5" thickTop="1" thickBot="1"/>
    <row r="12" spans="2:10" ht="14.45" customHeight="1">
      <c r="B12" s="106" t="s">
        <v>21</v>
      </c>
      <c r="C12" s="107"/>
      <c r="D12" s="107"/>
      <c r="E12" s="107"/>
      <c r="F12" s="108"/>
    </row>
    <row r="13" spans="2:10" ht="15.75" thickBot="1">
      <c r="B13" s="109"/>
      <c r="C13" s="110"/>
      <c r="D13" s="110"/>
      <c r="E13" s="110"/>
      <c r="F13" s="111"/>
      <c r="J13" s="26"/>
    </row>
    <row r="14" spans="2:10" ht="16.899999999999999" customHeight="1">
      <c r="B14" s="112" t="s">
        <v>22</v>
      </c>
      <c r="C14" s="113"/>
      <c r="D14" s="113"/>
      <c r="E14" s="113"/>
      <c r="F14" s="114"/>
    </row>
    <row r="15" spans="2:10" ht="16.899999999999999" customHeight="1" thickBot="1">
      <c r="B15" s="115"/>
      <c r="C15" s="116"/>
      <c r="D15" s="116"/>
      <c r="E15" s="116"/>
      <c r="F15" s="117"/>
    </row>
    <row r="16" spans="2:10">
      <c r="B16" s="27" t="s">
        <v>98</v>
      </c>
      <c r="C16" s="28" t="s">
        <v>23</v>
      </c>
      <c r="D16" s="28" t="s">
        <v>24</v>
      </c>
      <c r="E16" s="28" t="s">
        <v>25</v>
      </c>
      <c r="F16" s="102" t="s">
        <v>26</v>
      </c>
      <c r="G16" s="102" t="s">
        <v>27</v>
      </c>
      <c r="H16" s="100" t="s">
        <v>28</v>
      </c>
      <c r="I16" s="86"/>
    </row>
    <row r="17" spans="2:11" ht="15.75" thickBot="1">
      <c r="B17" s="34"/>
      <c r="C17" s="35"/>
      <c r="D17" s="36"/>
      <c r="E17" s="36"/>
      <c r="F17" s="103"/>
      <c r="G17" s="103"/>
      <c r="H17" s="101"/>
      <c r="I17" s="86"/>
    </row>
    <row r="18" spans="2:11" ht="14.45" customHeight="1">
      <c r="B18" s="77" t="str">
        <f ca="1">IF(C2="Your Name Here!", "Enter your name in C2 and your very own problem will appear here:)","Compute the monthly payments to pay back a loan of $"&amp;Random!H19&amp;" in "&amp;Random!H20&amp;" years an APR of "&amp;Random!H21&amp;"% compounded monthly. Find the total amount payed on the loan and the interest payed.")</f>
        <v>Compute the monthly payments to pay back a loan of $2200 in 5 years an APR of 20.29% compounded monthly. Find the total amount payed on the loan and the interest payed.</v>
      </c>
      <c r="C18" s="78"/>
      <c r="D18" s="78"/>
      <c r="E18" s="79"/>
      <c r="F18" s="72"/>
      <c r="G18" s="91" t="s">
        <v>97</v>
      </c>
      <c r="H18" s="29" t="s">
        <v>29</v>
      </c>
      <c r="I18" s="30" t="s">
        <v>30</v>
      </c>
      <c r="J18" s="31" t="s">
        <v>99</v>
      </c>
      <c r="K18" s="26"/>
    </row>
    <row r="19" spans="2:11">
      <c r="B19" s="80"/>
      <c r="C19" s="81"/>
      <c r="D19" s="81"/>
      <c r="E19" s="82"/>
      <c r="F19" s="73"/>
      <c r="G19" s="92"/>
      <c r="H19" s="87"/>
      <c r="I19" s="89"/>
      <c r="J19" s="75"/>
      <c r="K19" s="26"/>
    </row>
    <row r="20" spans="2:11" ht="24" customHeight="1" thickBot="1">
      <c r="B20" s="83"/>
      <c r="C20" s="84"/>
      <c r="D20" s="84"/>
      <c r="E20" s="85"/>
      <c r="F20" s="74"/>
      <c r="G20" s="93"/>
      <c r="H20" s="88"/>
      <c r="I20" s="90"/>
      <c r="J20" s="76"/>
      <c r="K20" s="26"/>
    </row>
    <row r="21" spans="2:11" ht="15.75" thickBot="1">
      <c r="B21" s="32"/>
      <c r="F21" s="94" t="s">
        <v>92</v>
      </c>
      <c r="G21" s="95"/>
      <c r="H21" s="68" t="s">
        <v>31</v>
      </c>
      <c r="I21" s="69"/>
      <c r="J21" s="70"/>
      <c r="K21" s="26"/>
    </row>
    <row r="22" spans="2:11" ht="15.75" thickBot="1">
      <c r="F22" s="96"/>
      <c r="G22" s="97"/>
    </row>
  </sheetData>
  <sheetProtection algorithmName="SHA-512" hashValue="04EZ75vEYzLuSc635yspVl1Pqdtqngx1OL36DW2Rvm2Pv8R8UFoFl8551fCW7aF82cNDLiYmkbGSxpHOls1U0w==" saltValue="Rqqa4jYiaDvVwlJBzKlTNQ==" spinCount="100000" sheet="1" scenarios="1" formatCells="0" formatColumns="0" formatRows="0"/>
  <mergeCells count="21">
    <mergeCell ref="D2:E2"/>
    <mergeCell ref="H16:H17"/>
    <mergeCell ref="F16:F17"/>
    <mergeCell ref="G16:G17"/>
    <mergeCell ref="B5:C5"/>
    <mergeCell ref="B12:F13"/>
    <mergeCell ref="B14:F15"/>
    <mergeCell ref="F5:G5"/>
    <mergeCell ref="F6:G6"/>
    <mergeCell ref="F7:G7"/>
    <mergeCell ref="F8:G8"/>
    <mergeCell ref="H21:J21"/>
    <mergeCell ref="F9:H9"/>
    <mergeCell ref="F18:F20"/>
    <mergeCell ref="J19:J20"/>
    <mergeCell ref="B18:E20"/>
    <mergeCell ref="I16:I17"/>
    <mergeCell ref="H19:H20"/>
    <mergeCell ref="I19:I20"/>
    <mergeCell ref="G18:G20"/>
    <mergeCell ref="F21:G22"/>
  </mergeCells>
  <conditionalFormatting sqref="H19:J19 I20:J20">
    <cfRule type="expression" dxfId="4" priority="4" stopIfTrue="1">
      <formula>NOT(OR(_xlfn.ISFORMULA(H19),ISBLANK(H19)))</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CABF01FD-4735-4029-8110-F24E8271B6C8}">
            <xm:f>AND(NOT(ISBLANK(H19)),ABS(H19-Solutions!H24)&lt;0.01)</xm:f>
            <x14:dxf>
              <font>
                <b/>
                <i val="0"/>
                <color rgb="FF00B050"/>
              </font>
              <fill>
                <patternFill>
                  <bgColor theme="7" tint="0.59996337778862885"/>
                </patternFill>
              </fill>
            </x14:dxf>
          </x14:cfRule>
          <xm:sqref>H19:J19 I20:J20</xm:sqref>
        </x14:conditionalFormatting>
        <x14:conditionalFormatting xmlns:xm="http://schemas.microsoft.com/office/excel/2006/main">
          <x14:cfRule type="expression" priority="1" id="{9DEF9615-F6B4-489E-B9ED-7F496E3768AC}">
            <xm:f>B17=Solutions!B17</xm:f>
            <x14:dxf>
              <font>
                <b/>
                <i val="0"/>
                <color rgb="FF00B050"/>
              </font>
            </x14:dxf>
          </x14:cfRule>
          <xm:sqref>B17:E17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AA56-18AC-4DC7-BC45-323D5E38D83F}">
  <dimension ref="A1:W55"/>
  <sheetViews>
    <sheetView topLeftCell="A4" workbookViewId="0">
      <selection activeCell="B8" sqref="B8"/>
    </sheetView>
  </sheetViews>
  <sheetFormatPr defaultRowHeight="15"/>
  <cols>
    <col min="5" max="6" width="11" bestFit="1" customWidth="1"/>
    <col min="8" max="8" width="11.5703125" bestFit="1" customWidth="1"/>
    <col min="9" max="10" width="10" bestFit="1" customWidth="1"/>
  </cols>
  <sheetData>
    <row r="1" spans="1:23">
      <c r="H1">
        <v>1</v>
      </c>
      <c r="I1">
        <v>2</v>
      </c>
      <c r="J1">
        <v>3</v>
      </c>
      <c r="K1">
        <v>4</v>
      </c>
      <c r="L1">
        <v>5</v>
      </c>
      <c r="M1">
        <v>6</v>
      </c>
      <c r="N1">
        <v>7</v>
      </c>
      <c r="O1">
        <v>8</v>
      </c>
      <c r="P1">
        <v>9</v>
      </c>
      <c r="Q1">
        <v>10</v>
      </c>
      <c r="R1">
        <v>11</v>
      </c>
      <c r="S1">
        <v>12</v>
      </c>
      <c r="T1">
        <v>13</v>
      </c>
      <c r="U1">
        <v>14</v>
      </c>
      <c r="V1">
        <v>15</v>
      </c>
      <c r="W1">
        <v>16</v>
      </c>
    </row>
    <row r="2" spans="1:23">
      <c r="G2">
        <v>1</v>
      </c>
      <c r="H2">
        <v>2</v>
      </c>
      <c r="I2">
        <v>3</v>
      </c>
      <c r="J2">
        <v>5</v>
      </c>
      <c r="K2">
        <v>7</v>
      </c>
      <c r="L2">
        <v>11</v>
      </c>
      <c r="M2">
        <v>13</v>
      </c>
      <c r="N2">
        <v>17</v>
      </c>
      <c r="O2">
        <v>19</v>
      </c>
      <c r="P2">
        <v>23</v>
      </c>
      <c r="Q2">
        <v>29</v>
      </c>
      <c r="R2">
        <v>947</v>
      </c>
      <c r="S2">
        <v>953</v>
      </c>
      <c r="T2">
        <v>967</v>
      </c>
      <c r="U2">
        <v>971</v>
      </c>
      <c r="V2">
        <v>977</v>
      </c>
      <c r="W2">
        <v>983</v>
      </c>
    </row>
    <row r="3" spans="1:23">
      <c r="G3">
        <v>2</v>
      </c>
      <c r="H3">
        <v>31</v>
      </c>
      <c r="I3">
        <v>37</v>
      </c>
      <c r="J3">
        <v>41</v>
      </c>
      <c r="K3">
        <v>43</v>
      </c>
      <c r="L3">
        <v>47</v>
      </c>
      <c r="M3">
        <v>53</v>
      </c>
      <c r="N3">
        <v>59</v>
      </c>
      <c r="O3">
        <v>61</v>
      </c>
      <c r="P3">
        <v>67</v>
      </c>
      <c r="Q3">
        <v>71</v>
      </c>
      <c r="R3">
        <v>991</v>
      </c>
      <c r="S3">
        <v>997</v>
      </c>
      <c r="T3">
        <v>1009</v>
      </c>
      <c r="U3">
        <v>1013</v>
      </c>
      <c r="V3">
        <v>1019</v>
      </c>
      <c r="W3">
        <v>1021</v>
      </c>
    </row>
    <row r="4" spans="1:23">
      <c r="G4">
        <v>3</v>
      </c>
      <c r="H4">
        <v>73</v>
      </c>
      <c r="I4">
        <v>79</v>
      </c>
      <c r="J4">
        <v>83</v>
      </c>
      <c r="K4">
        <v>89</v>
      </c>
      <c r="L4">
        <v>97</v>
      </c>
      <c r="M4">
        <v>101</v>
      </c>
      <c r="N4">
        <v>103</v>
      </c>
      <c r="O4">
        <v>107</v>
      </c>
      <c r="P4">
        <v>109</v>
      </c>
      <c r="Q4">
        <v>113</v>
      </c>
      <c r="R4">
        <v>1031</v>
      </c>
      <c r="S4">
        <v>1033</v>
      </c>
      <c r="T4">
        <v>1039</v>
      </c>
      <c r="U4">
        <v>1049</v>
      </c>
      <c r="V4">
        <v>1051</v>
      </c>
      <c r="W4">
        <v>1061</v>
      </c>
    </row>
    <row r="5" spans="1:23">
      <c r="G5">
        <v>4</v>
      </c>
      <c r="H5">
        <v>127</v>
      </c>
      <c r="I5">
        <v>131</v>
      </c>
      <c r="J5">
        <v>137</v>
      </c>
      <c r="K5">
        <v>139</v>
      </c>
      <c r="L5">
        <v>149</v>
      </c>
      <c r="M5">
        <v>151</v>
      </c>
      <c r="N5">
        <v>157</v>
      </c>
      <c r="O5">
        <v>163</v>
      </c>
      <c r="P5">
        <v>167</v>
      </c>
      <c r="Q5">
        <v>173</v>
      </c>
      <c r="R5">
        <v>1993</v>
      </c>
      <c r="S5">
        <v>1997</v>
      </c>
      <c r="T5">
        <v>1999</v>
      </c>
      <c r="U5">
        <v>2003</v>
      </c>
      <c r="V5">
        <v>2011</v>
      </c>
      <c r="W5">
        <v>2017</v>
      </c>
    </row>
    <row r="6" spans="1:23">
      <c r="A6">
        <v>1</v>
      </c>
      <c r="B6">
        <f>CODE(MID(Loans!C$2,A6,1))</f>
        <v>89</v>
      </c>
      <c r="C6">
        <f>MOD(B6,16)</f>
        <v>9</v>
      </c>
      <c r="D6">
        <f>MOD((B6-C6)/16,16)</f>
        <v>5</v>
      </c>
      <c r="E6">
        <f ca="1">INDIRECT("R"&amp;(C6+1)&amp;"C"&amp;(D6+7),0)</f>
        <v>439</v>
      </c>
      <c r="G6">
        <v>5</v>
      </c>
      <c r="H6">
        <v>179</v>
      </c>
      <c r="I6">
        <v>181</v>
      </c>
      <c r="J6">
        <v>191</v>
      </c>
      <c r="K6">
        <v>193</v>
      </c>
      <c r="L6">
        <v>197</v>
      </c>
      <c r="M6">
        <v>199</v>
      </c>
      <c r="N6">
        <v>211</v>
      </c>
      <c r="O6">
        <v>223</v>
      </c>
      <c r="P6">
        <v>227</v>
      </c>
      <c r="Q6">
        <v>229</v>
      </c>
      <c r="R6">
        <v>2063</v>
      </c>
      <c r="S6">
        <v>2069</v>
      </c>
      <c r="T6">
        <v>2081</v>
      </c>
      <c r="U6">
        <v>2083</v>
      </c>
      <c r="V6">
        <v>2087</v>
      </c>
      <c r="W6">
        <v>2089</v>
      </c>
    </row>
    <row r="7" spans="1:23">
      <c r="A7">
        <v>2</v>
      </c>
      <c r="B7">
        <f>CODE(MID(Loans!C$2,A7,1))</f>
        <v>111</v>
      </c>
      <c r="C7">
        <f t="shared" ref="C7:C10" si="0">MOD(B7,16)</f>
        <v>15</v>
      </c>
      <c r="D7">
        <f t="shared" ref="D7:D10" si="1">MOD((B7-C7)/16,16)</f>
        <v>6</v>
      </c>
      <c r="E7">
        <f t="shared" ref="E7:E10" ca="1" si="2">INDIRECT("R"&amp;(C7+1)&amp;"C"&amp;(D7+7),0)</f>
        <v>839</v>
      </c>
      <c r="G7">
        <v>6</v>
      </c>
      <c r="H7">
        <v>233</v>
      </c>
      <c r="I7">
        <v>239</v>
      </c>
      <c r="J7">
        <v>241</v>
      </c>
      <c r="K7">
        <v>251</v>
      </c>
      <c r="L7">
        <v>257</v>
      </c>
      <c r="M7">
        <v>263</v>
      </c>
      <c r="N7">
        <v>269</v>
      </c>
      <c r="O7">
        <v>271</v>
      </c>
      <c r="P7">
        <v>277</v>
      </c>
      <c r="Q7">
        <v>281</v>
      </c>
      <c r="R7">
        <v>2131</v>
      </c>
      <c r="S7">
        <v>2137</v>
      </c>
      <c r="T7">
        <v>2141</v>
      </c>
      <c r="U7">
        <v>2143</v>
      </c>
      <c r="V7">
        <v>2153</v>
      </c>
      <c r="W7">
        <v>2161</v>
      </c>
    </row>
    <row r="8" spans="1:23">
      <c r="A8">
        <v>3</v>
      </c>
      <c r="B8">
        <f>CODE(MID(Loans!C$2,A8,1))</f>
        <v>117</v>
      </c>
      <c r="C8">
        <f t="shared" si="0"/>
        <v>5</v>
      </c>
      <c r="D8">
        <f t="shared" si="1"/>
        <v>7</v>
      </c>
      <c r="E8">
        <f t="shared" ca="1" si="2"/>
        <v>211</v>
      </c>
      <c r="G8">
        <v>7</v>
      </c>
      <c r="H8">
        <v>283</v>
      </c>
      <c r="I8">
        <v>293</v>
      </c>
      <c r="J8">
        <v>307</v>
      </c>
      <c r="K8">
        <v>311</v>
      </c>
      <c r="L8">
        <v>313</v>
      </c>
      <c r="M8">
        <v>317</v>
      </c>
      <c r="N8">
        <v>331</v>
      </c>
      <c r="O8">
        <v>337</v>
      </c>
      <c r="P8">
        <v>347</v>
      </c>
      <c r="Q8">
        <v>349</v>
      </c>
      <c r="R8">
        <v>2221</v>
      </c>
      <c r="S8">
        <v>2237</v>
      </c>
      <c r="T8">
        <v>2239</v>
      </c>
      <c r="U8">
        <v>2243</v>
      </c>
      <c r="V8">
        <v>2251</v>
      </c>
      <c r="W8">
        <v>2267</v>
      </c>
    </row>
    <row r="9" spans="1:23">
      <c r="A9">
        <v>4</v>
      </c>
      <c r="B9">
        <f>CODE(MID(Loans!C$2,A9,1))</f>
        <v>114</v>
      </c>
      <c r="C9">
        <f t="shared" si="0"/>
        <v>2</v>
      </c>
      <c r="D9">
        <f t="shared" si="1"/>
        <v>7</v>
      </c>
      <c r="E9">
        <f t="shared" ca="1" si="2"/>
        <v>59</v>
      </c>
      <c r="G9">
        <v>8</v>
      </c>
      <c r="H9">
        <v>353</v>
      </c>
      <c r="I9">
        <v>359</v>
      </c>
      <c r="J9">
        <v>367</v>
      </c>
      <c r="K9">
        <v>373</v>
      </c>
      <c r="L9">
        <v>379</v>
      </c>
      <c r="M9">
        <v>383</v>
      </c>
      <c r="N9">
        <v>389</v>
      </c>
      <c r="O9">
        <v>397</v>
      </c>
      <c r="P9">
        <v>401</v>
      </c>
      <c r="Q9">
        <v>409</v>
      </c>
      <c r="R9">
        <v>2293</v>
      </c>
      <c r="S9">
        <v>2297</v>
      </c>
      <c r="T9">
        <v>2309</v>
      </c>
      <c r="U9">
        <v>2311</v>
      </c>
      <c r="V9">
        <v>2333</v>
      </c>
      <c r="W9">
        <v>2339</v>
      </c>
    </row>
    <row r="10" spans="1:23">
      <c r="A10">
        <v>5</v>
      </c>
      <c r="B10">
        <f>CODE(MID(Loans!C$2,A10,1))</f>
        <v>32</v>
      </c>
      <c r="C10">
        <f t="shared" si="0"/>
        <v>0</v>
      </c>
      <c r="D10">
        <f t="shared" si="1"/>
        <v>2</v>
      </c>
      <c r="E10">
        <f t="shared" ca="1" si="2"/>
        <v>2</v>
      </c>
      <c r="G10">
        <v>9</v>
      </c>
      <c r="H10">
        <v>419</v>
      </c>
      <c r="I10">
        <v>421</v>
      </c>
      <c r="J10">
        <v>431</v>
      </c>
      <c r="K10">
        <v>433</v>
      </c>
      <c r="L10">
        <v>439</v>
      </c>
      <c r="M10">
        <v>443</v>
      </c>
      <c r="N10">
        <v>449</v>
      </c>
      <c r="O10">
        <v>457</v>
      </c>
      <c r="P10">
        <v>461</v>
      </c>
      <c r="Q10">
        <v>463</v>
      </c>
      <c r="R10">
        <v>2371</v>
      </c>
      <c r="S10">
        <v>2377</v>
      </c>
      <c r="T10">
        <v>2381</v>
      </c>
      <c r="U10">
        <v>2383</v>
      </c>
      <c r="V10">
        <v>2389</v>
      </c>
      <c r="W10">
        <v>2393</v>
      </c>
    </row>
    <row r="11" spans="1:23">
      <c r="A11" t="s">
        <v>32</v>
      </c>
      <c r="B11">
        <f ca="1">MOD(PRODUCT(E6:E10),F13)</f>
        <v>3778</v>
      </c>
      <c r="F11">
        <v>1103515245</v>
      </c>
      <c r="G11">
        <v>10</v>
      </c>
      <c r="H11">
        <v>467</v>
      </c>
      <c r="I11">
        <v>479</v>
      </c>
      <c r="J11">
        <v>487</v>
      </c>
      <c r="K11">
        <v>491</v>
      </c>
      <c r="L11">
        <v>499</v>
      </c>
      <c r="M11">
        <v>503</v>
      </c>
      <c r="N11">
        <v>509</v>
      </c>
      <c r="O11">
        <v>521</v>
      </c>
      <c r="P11">
        <v>523</v>
      </c>
      <c r="Q11">
        <v>541</v>
      </c>
      <c r="R11">
        <v>2437</v>
      </c>
      <c r="S11">
        <v>2441</v>
      </c>
      <c r="T11">
        <v>2447</v>
      </c>
      <c r="U11">
        <v>2459</v>
      </c>
      <c r="V11">
        <v>2467</v>
      </c>
      <c r="W11">
        <v>2473</v>
      </c>
    </row>
    <row r="12" spans="1:23">
      <c r="A12" t="s">
        <v>33</v>
      </c>
      <c r="B12">
        <f ca="1">MOD(B11*F11+F12,F13)</f>
        <v>5331</v>
      </c>
      <c r="C12">
        <f ca="1">MOD(B12,2)</f>
        <v>1</v>
      </c>
      <c r="D12">
        <f ca="1">B12/F$13</f>
        <v>0.162689208984375</v>
      </c>
      <c r="E12">
        <f ca="1">IF(D12&lt;0.25,0,IF(D12&lt;0.5,1,IF(D12&lt;0.75,3,4)))</f>
        <v>0</v>
      </c>
      <c r="F12">
        <v>12345</v>
      </c>
      <c r="G12">
        <v>11</v>
      </c>
      <c r="H12">
        <v>547</v>
      </c>
      <c r="I12">
        <v>557</v>
      </c>
      <c r="J12">
        <v>563</v>
      </c>
      <c r="K12">
        <v>569</v>
      </c>
      <c r="L12">
        <v>571</v>
      </c>
      <c r="M12">
        <v>577</v>
      </c>
      <c r="N12">
        <v>587</v>
      </c>
      <c r="O12">
        <v>593</v>
      </c>
      <c r="P12">
        <v>599</v>
      </c>
      <c r="Q12">
        <v>601</v>
      </c>
      <c r="R12">
        <v>2539</v>
      </c>
      <c r="S12">
        <v>2543</v>
      </c>
      <c r="T12">
        <v>2549</v>
      </c>
      <c r="U12">
        <v>2551</v>
      </c>
      <c r="V12">
        <v>2557</v>
      </c>
      <c r="W12">
        <v>2579</v>
      </c>
    </row>
    <row r="13" spans="1:23">
      <c r="A13" t="s">
        <v>34</v>
      </c>
      <c r="B13" s="9">
        <f t="shared" ref="B13:B33" ca="1" si="3">MOD(B12*F$11+F$12,F$13)</f>
        <v>22544</v>
      </c>
      <c r="C13">
        <f t="shared" ref="C13:C33" ca="1" si="4">IF(D13&lt;0.5,0,1)</f>
        <v>1</v>
      </c>
      <c r="D13">
        <f t="shared" ref="D13:D33" ca="1" si="5">B13/F$13</f>
        <v>0.68798828125</v>
      </c>
      <c r="E13">
        <f t="shared" ref="E13:E33" ca="1" si="6">IF(D13&lt;0.25,0,IF(D13&lt;0.5,1,IF(D13&lt;0.75,3,4)))</f>
        <v>3</v>
      </c>
      <c r="F13">
        <v>32768</v>
      </c>
      <c r="G13">
        <v>12</v>
      </c>
      <c r="H13">
        <v>607</v>
      </c>
      <c r="I13">
        <v>613</v>
      </c>
      <c r="J13">
        <v>617</v>
      </c>
      <c r="K13">
        <v>619</v>
      </c>
      <c r="L13">
        <v>631</v>
      </c>
      <c r="M13">
        <v>641</v>
      </c>
      <c r="N13">
        <v>643</v>
      </c>
      <c r="O13">
        <v>647</v>
      </c>
      <c r="P13">
        <v>653</v>
      </c>
      <c r="Q13">
        <v>659</v>
      </c>
      <c r="R13">
        <v>2621</v>
      </c>
      <c r="S13">
        <v>2633</v>
      </c>
      <c r="T13">
        <v>2647</v>
      </c>
      <c r="U13">
        <v>2657</v>
      </c>
      <c r="V13">
        <v>2659</v>
      </c>
      <c r="W13">
        <v>2663</v>
      </c>
    </row>
    <row r="14" spans="1:23">
      <c r="A14" t="s">
        <v>35</v>
      </c>
      <c r="B14" s="9">
        <f t="shared" ca="1" si="3"/>
        <v>3849</v>
      </c>
      <c r="C14">
        <f t="shared" ca="1" si="4"/>
        <v>0</v>
      </c>
      <c r="D14">
        <f t="shared" ca="1" si="5"/>
        <v>0.117462158203125</v>
      </c>
      <c r="E14">
        <f t="shared" ca="1" si="6"/>
        <v>0</v>
      </c>
      <c r="G14">
        <v>13</v>
      </c>
      <c r="H14">
        <v>661</v>
      </c>
      <c r="I14">
        <v>673</v>
      </c>
      <c r="J14">
        <v>677</v>
      </c>
      <c r="K14">
        <v>683</v>
      </c>
      <c r="L14">
        <v>691</v>
      </c>
      <c r="M14">
        <v>701</v>
      </c>
      <c r="N14">
        <v>709</v>
      </c>
      <c r="O14">
        <v>719</v>
      </c>
      <c r="P14">
        <v>727</v>
      </c>
      <c r="Q14">
        <v>733</v>
      </c>
      <c r="R14">
        <v>2689</v>
      </c>
      <c r="S14">
        <v>2693</v>
      </c>
      <c r="T14">
        <v>2699</v>
      </c>
      <c r="U14">
        <v>2707</v>
      </c>
      <c r="V14">
        <v>2711</v>
      </c>
      <c r="W14">
        <v>2713</v>
      </c>
    </row>
    <row r="15" spans="1:23">
      <c r="A15" t="s">
        <v>36</v>
      </c>
      <c r="B15" s="9">
        <f t="shared" ca="1" si="3"/>
        <v>21774</v>
      </c>
      <c r="C15">
        <f t="shared" ca="1" si="4"/>
        <v>1</v>
      </c>
      <c r="D15">
        <f t="shared" ca="1" si="5"/>
        <v>0.66448974609375</v>
      </c>
      <c r="E15">
        <f t="shared" ca="1" si="6"/>
        <v>3</v>
      </c>
      <c r="G15">
        <v>14</v>
      </c>
      <c r="H15">
        <v>739</v>
      </c>
      <c r="I15">
        <v>743</v>
      </c>
      <c r="J15">
        <v>751</v>
      </c>
      <c r="K15">
        <v>757</v>
      </c>
      <c r="L15">
        <v>761</v>
      </c>
      <c r="M15">
        <v>769</v>
      </c>
      <c r="N15">
        <v>773</v>
      </c>
      <c r="O15">
        <v>787</v>
      </c>
      <c r="P15">
        <v>797</v>
      </c>
      <c r="Q15">
        <v>809</v>
      </c>
      <c r="R15">
        <v>2749</v>
      </c>
      <c r="S15">
        <v>2753</v>
      </c>
      <c r="T15">
        <v>2767</v>
      </c>
      <c r="U15">
        <v>2777</v>
      </c>
      <c r="V15">
        <v>2789</v>
      </c>
      <c r="W15">
        <v>2791</v>
      </c>
    </row>
    <row r="16" spans="1:23">
      <c r="A16" t="s">
        <v>37</v>
      </c>
      <c r="B16" s="9">
        <f t="shared" ca="1" si="3"/>
        <v>11055</v>
      </c>
      <c r="C16">
        <f t="shared" ca="1" si="4"/>
        <v>0</v>
      </c>
      <c r="D16">
        <f t="shared" ca="1" si="5"/>
        <v>0.337371826171875</v>
      </c>
      <c r="E16">
        <f t="shared" ca="1" si="6"/>
        <v>1</v>
      </c>
      <c r="G16">
        <v>15</v>
      </c>
      <c r="H16">
        <v>811</v>
      </c>
      <c r="I16">
        <v>821</v>
      </c>
      <c r="J16">
        <v>823</v>
      </c>
      <c r="K16">
        <v>827</v>
      </c>
      <c r="L16">
        <v>829</v>
      </c>
      <c r="M16">
        <v>839</v>
      </c>
      <c r="N16">
        <v>853</v>
      </c>
      <c r="O16">
        <v>857</v>
      </c>
      <c r="P16">
        <v>859</v>
      </c>
      <c r="Q16">
        <v>863</v>
      </c>
      <c r="R16">
        <v>2833</v>
      </c>
      <c r="S16">
        <v>2837</v>
      </c>
      <c r="T16">
        <v>2843</v>
      </c>
      <c r="U16">
        <v>2851</v>
      </c>
      <c r="V16">
        <v>2857</v>
      </c>
      <c r="W16">
        <v>2861</v>
      </c>
    </row>
    <row r="17" spans="1:23">
      <c r="A17" t="s">
        <v>38</v>
      </c>
      <c r="B17" s="9">
        <f t="shared" ca="1" si="3"/>
        <v>25916</v>
      </c>
      <c r="C17">
        <f t="shared" ca="1" si="4"/>
        <v>1</v>
      </c>
      <c r="D17">
        <f t="shared" ca="1" si="5"/>
        <v>0.7908935546875</v>
      </c>
      <c r="E17">
        <f t="shared" ca="1" si="6"/>
        <v>4</v>
      </c>
      <c r="G17">
        <v>16</v>
      </c>
      <c r="H17">
        <v>877</v>
      </c>
      <c r="I17">
        <v>881</v>
      </c>
      <c r="J17">
        <v>883</v>
      </c>
      <c r="K17">
        <v>887</v>
      </c>
      <c r="L17">
        <v>907</v>
      </c>
      <c r="M17">
        <v>911</v>
      </c>
      <c r="N17">
        <v>919</v>
      </c>
      <c r="O17">
        <v>929</v>
      </c>
      <c r="P17">
        <v>937</v>
      </c>
      <c r="Q17">
        <v>941</v>
      </c>
      <c r="R17">
        <v>2909</v>
      </c>
      <c r="S17">
        <v>2917</v>
      </c>
      <c r="T17">
        <v>2927</v>
      </c>
      <c r="U17">
        <v>2939</v>
      </c>
      <c r="V17">
        <v>2953</v>
      </c>
      <c r="W17">
        <v>2957</v>
      </c>
    </row>
    <row r="18" spans="1:23">
      <c r="A18" t="s">
        <v>39</v>
      </c>
      <c r="B18" s="9">
        <f t="shared" ca="1" si="3"/>
        <v>4805</v>
      </c>
      <c r="C18">
        <f t="shared" ca="1" si="4"/>
        <v>0</v>
      </c>
      <c r="D18">
        <f t="shared" ca="1" si="5"/>
        <v>0.146636962890625</v>
      </c>
      <c r="E18">
        <f t="shared" ca="1" si="6"/>
        <v>0</v>
      </c>
    </row>
    <row r="19" spans="1:23">
      <c r="A19" t="s">
        <v>40</v>
      </c>
      <c r="B19" s="9">
        <f t="shared" ca="1" si="3"/>
        <v>13338</v>
      </c>
      <c r="C19">
        <f t="shared" ca="1" si="4"/>
        <v>0</v>
      </c>
      <c r="D19">
        <f t="shared" ca="1" si="5"/>
        <v>0.40704345703125</v>
      </c>
      <c r="E19">
        <f t="shared" ca="1" si="6"/>
        <v>1</v>
      </c>
      <c r="H19">
        <f ca="1">2000+SUM(C12:C26)*25</f>
        <v>2200</v>
      </c>
      <c r="I19">
        <f ca="1">100+SUM(C30:C40)*25</f>
        <v>175</v>
      </c>
      <c r="J19">
        <f ca="1">5000+SUM(C20:C40)*25</f>
        <v>5225</v>
      </c>
    </row>
    <row r="20" spans="1:23">
      <c r="A20" t="s">
        <v>41</v>
      </c>
      <c r="B20" s="9">
        <f t="shared" ca="1" si="3"/>
        <v>19275</v>
      </c>
      <c r="C20">
        <f t="shared" ca="1" si="4"/>
        <v>1</v>
      </c>
      <c r="D20">
        <f t="shared" ca="1" si="5"/>
        <v>0.588226318359375</v>
      </c>
      <c r="E20">
        <f t="shared" ca="1" si="6"/>
        <v>3</v>
      </c>
      <c r="H20">
        <f ca="1">2+SUM(C12:C15)</f>
        <v>5</v>
      </c>
      <c r="I20">
        <f ca="1">2+SUM(C20:C30)</f>
        <v>9</v>
      </c>
      <c r="J20">
        <f ca="1">2+SUM(C40:C50)</f>
        <v>8</v>
      </c>
    </row>
    <row r="21" spans="1:23">
      <c r="A21" t="s">
        <v>42</v>
      </c>
      <c r="B21" s="9">
        <f t="shared" ca="1" si="3"/>
        <v>6440</v>
      </c>
      <c r="C21">
        <f t="shared" ca="1" si="4"/>
        <v>0</v>
      </c>
      <c r="D21">
        <f t="shared" ca="1" si="5"/>
        <v>0.196533203125</v>
      </c>
      <c r="E21">
        <f t="shared" ca="1" si="6"/>
        <v>0</v>
      </c>
      <c r="H21" s="10">
        <f ca="1">15+ROUND(SUM(D21:D30),2)</f>
        <v>20.29</v>
      </c>
      <c r="I21">
        <f ca="1">ROUND(2+SUM(D31:D36),2)</f>
        <v>4.2300000000000004</v>
      </c>
      <c r="J21">
        <f ca="1">ROUND(2+SUM(D41:D48),2)</f>
        <v>6.13</v>
      </c>
    </row>
    <row r="22" spans="1:23">
      <c r="A22" t="s">
        <v>43</v>
      </c>
      <c r="B22" s="9">
        <f t="shared" ca="1" si="3"/>
        <v>5697</v>
      </c>
      <c r="C22">
        <f t="shared" ca="1" si="4"/>
        <v>0</v>
      </c>
      <c r="D22">
        <f t="shared" ca="1" si="5"/>
        <v>0.173858642578125</v>
      </c>
      <c r="E22">
        <f t="shared" ca="1" si="6"/>
        <v>0</v>
      </c>
      <c r="H22">
        <f ca="1">20+SUM(C29:C31)*5</f>
        <v>30</v>
      </c>
      <c r="M22" s="9"/>
    </row>
    <row r="23" spans="1:23">
      <c r="A23" t="s">
        <v>44</v>
      </c>
      <c r="B23" s="9">
        <f t="shared" ca="1" si="3"/>
        <v>30694</v>
      </c>
      <c r="C23">
        <f t="shared" ca="1" si="4"/>
        <v>1</v>
      </c>
      <c r="D23">
        <f t="shared" ca="1" si="5"/>
        <v>0.93670654296875</v>
      </c>
      <c r="E23">
        <f t="shared" ca="1" si="6"/>
        <v>4</v>
      </c>
      <c r="M23" s="9"/>
    </row>
    <row r="24" spans="1:23">
      <c r="A24" t="s">
        <v>45</v>
      </c>
      <c r="B24" s="9">
        <f t="shared" ca="1" si="3"/>
        <v>20775</v>
      </c>
      <c r="C24">
        <f t="shared" ca="1" si="4"/>
        <v>1</v>
      </c>
      <c r="D24">
        <f t="shared" ca="1" si="5"/>
        <v>0.634002685546875</v>
      </c>
      <c r="E24">
        <f t="shared" ca="1" si="6"/>
        <v>3</v>
      </c>
      <c r="M24" s="9"/>
    </row>
    <row r="25" spans="1:23">
      <c r="A25" t="s">
        <v>46</v>
      </c>
      <c r="B25" s="9">
        <f t="shared" ca="1" si="3"/>
        <v>8148</v>
      </c>
      <c r="C25">
        <f t="shared" ca="1" si="4"/>
        <v>0</v>
      </c>
      <c r="D25">
        <f t="shared" ca="1" si="5"/>
        <v>0.2486572265625</v>
      </c>
      <c r="E25">
        <f t="shared" ca="1" si="6"/>
        <v>0</v>
      </c>
      <c r="M25" s="9"/>
    </row>
    <row r="26" spans="1:23">
      <c r="A26" t="s">
        <v>47</v>
      </c>
      <c r="B26" s="9">
        <f t="shared" ca="1" si="3"/>
        <v>21885</v>
      </c>
      <c r="C26">
        <f t="shared" ca="1" si="4"/>
        <v>1</v>
      </c>
      <c r="D26">
        <f t="shared" ca="1" si="5"/>
        <v>0.667877197265625</v>
      </c>
      <c r="E26">
        <f t="shared" ca="1" si="6"/>
        <v>3</v>
      </c>
      <c r="M26" s="9"/>
    </row>
    <row r="27" spans="1:23">
      <c r="A27" t="s">
        <v>48</v>
      </c>
      <c r="B27" s="9">
        <f t="shared" ca="1" si="3"/>
        <v>11378</v>
      </c>
      <c r="C27">
        <f t="shared" ca="1" si="4"/>
        <v>0</v>
      </c>
      <c r="D27">
        <f t="shared" ca="1" si="5"/>
        <v>0.34722900390625</v>
      </c>
      <c r="E27">
        <f t="shared" ca="1" si="6"/>
        <v>1</v>
      </c>
      <c r="M27" s="9"/>
    </row>
    <row r="28" spans="1:23">
      <c r="A28" t="s">
        <v>49</v>
      </c>
      <c r="B28" s="9">
        <f t="shared" ca="1" si="3"/>
        <v>22723</v>
      </c>
      <c r="C28">
        <f t="shared" ca="1" si="4"/>
        <v>1</v>
      </c>
      <c r="D28">
        <f t="shared" ca="1" si="5"/>
        <v>0.693450927734375</v>
      </c>
      <c r="E28">
        <f t="shared" ca="1" si="6"/>
        <v>3</v>
      </c>
      <c r="M28" s="9"/>
    </row>
    <row r="29" spans="1:23">
      <c r="A29" t="s">
        <v>50</v>
      </c>
      <c r="B29" s="9">
        <f t="shared" ca="1" si="3"/>
        <v>25920</v>
      </c>
      <c r="C29">
        <f t="shared" ca="1" si="4"/>
        <v>1</v>
      </c>
      <c r="D29">
        <f t="shared" ca="1" si="5"/>
        <v>0.791015625</v>
      </c>
      <c r="E29">
        <f t="shared" ca="1" si="6"/>
        <v>4</v>
      </c>
      <c r="M29" s="9"/>
    </row>
    <row r="30" spans="1:23">
      <c r="A30" t="s">
        <v>51</v>
      </c>
      <c r="B30" s="9">
        <f t="shared" ca="1" si="3"/>
        <v>19577</v>
      </c>
      <c r="C30">
        <f t="shared" ca="1" si="4"/>
        <v>1</v>
      </c>
      <c r="D30">
        <f t="shared" ca="1" si="5"/>
        <v>0.597442626953125</v>
      </c>
      <c r="E30">
        <f t="shared" ca="1" si="6"/>
        <v>3</v>
      </c>
      <c r="M30" s="9"/>
    </row>
    <row r="31" spans="1:23">
      <c r="A31" t="s">
        <v>52</v>
      </c>
      <c r="B31" s="9">
        <f t="shared" ca="1" si="3"/>
        <v>7614</v>
      </c>
      <c r="C31">
        <f t="shared" ca="1" si="4"/>
        <v>0</v>
      </c>
      <c r="D31">
        <f t="shared" ca="1" si="5"/>
        <v>0.23236083984375</v>
      </c>
      <c r="E31">
        <f t="shared" ca="1" si="6"/>
        <v>0</v>
      </c>
      <c r="M31" s="9"/>
    </row>
    <row r="32" spans="1:23">
      <c r="A32" t="s">
        <v>53</v>
      </c>
      <c r="B32" s="9">
        <f t="shared" ca="1" si="3"/>
        <v>15903</v>
      </c>
      <c r="C32">
        <f t="shared" ca="1" si="4"/>
        <v>0</v>
      </c>
      <c r="D32">
        <f t="shared" ca="1" si="5"/>
        <v>0.485321044921875</v>
      </c>
      <c r="E32">
        <f t="shared" ca="1" si="6"/>
        <v>1</v>
      </c>
      <c r="M32" s="9"/>
    </row>
    <row r="33" spans="1:13">
      <c r="A33" t="s">
        <v>54</v>
      </c>
      <c r="B33" s="9">
        <f t="shared" ca="1" si="3"/>
        <v>5484</v>
      </c>
      <c r="C33">
        <f t="shared" ca="1" si="4"/>
        <v>0</v>
      </c>
      <c r="D33">
        <f t="shared" ca="1" si="5"/>
        <v>0.1673583984375</v>
      </c>
      <c r="E33">
        <f t="shared" ca="1" si="6"/>
        <v>0</v>
      </c>
      <c r="M33" s="9"/>
    </row>
    <row r="34" spans="1:13">
      <c r="A34" t="s">
        <v>55</v>
      </c>
      <c r="B34" s="9">
        <f t="shared" ref="B34:B55" ca="1" si="7">MOD(B33*F$11+F$12,F$13)</f>
        <v>14133</v>
      </c>
      <c r="C34">
        <f t="shared" ref="C34:C55" ca="1" si="8">IF(D34&lt;0.5,0,1)</f>
        <v>0</v>
      </c>
      <c r="D34">
        <f t="shared" ref="D34:D55" ca="1" si="9">B34/F$13</f>
        <v>0.431304931640625</v>
      </c>
      <c r="E34">
        <f t="shared" ref="E34:E55" ca="1" si="10">IF(D34&lt;0.25,0,IF(D34&lt;0.5,1,IF(D34&lt;0.75,3,4)))</f>
        <v>1</v>
      </c>
      <c r="M34" s="9"/>
    </row>
    <row r="35" spans="1:13">
      <c r="A35" t="s">
        <v>56</v>
      </c>
      <c r="B35" s="9">
        <f t="shared" ca="1" si="7"/>
        <v>22474</v>
      </c>
      <c r="C35">
        <f t="shared" ca="1" si="8"/>
        <v>1</v>
      </c>
      <c r="D35">
        <f t="shared" ca="1" si="9"/>
        <v>0.68585205078125</v>
      </c>
      <c r="E35">
        <f t="shared" ca="1" si="10"/>
        <v>3</v>
      </c>
      <c r="M35" s="9"/>
    </row>
    <row r="36" spans="1:13">
      <c r="A36" t="s">
        <v>57</v>
      </c>
      <c r="B36" s="9">
        <f t="shared" ca="1" si="7"/>
        <v>7483</v>
      </c>
      <c r="C36">
        <f t="shared" ca="1" si="8"/>
        <v>0</v>
      </c>
      <c r="D36">
        <f t="shared" ca="1" si="9"/>
        <v>0.228363037109375</v>
      </c>
      <c r="E36">
        <f t="shared" ca="1" si="10"/>
        <v>0</v>
      </c>
      <c r="M36" s="9"/>
    </row>
    <row r="37" spans="1:13">
      <c r="A37" t="s">
        <v>58</v>
      </c>
      <c r="B37" s="9">
        <f t="shared" ca="1" si="7"/>
        <v>7256</v>
      </c>
      <c r="C37">
        <f t="shared" ca="1" si="8"/>
        <v>0</v>
      </c>
      <c r="D37">
        <f t="shared" ca="1" si="9"/>
        <v>0.221435546875</v>
      </c>
      <c r="E37">
        <f t="shared" ca="1" si="10"/>
        <v>0</v>
      </c>
      <c r="M37" s="9"/>
    </row>
    <row r="38" spans="1:13">
      <c r="A38" t="s">
        <v>59</v>
      </c>
      <c r="B38" s="9">
        <f t="shared" ca="1" si="7"/>
        <v>4529</v>
      </c>
      <c r="C38">
        <f t="shared" ca="1" si="8"/>
        <v>0</v>
      </c>
      <c r="D38">
        <f t="shared" ca="1" si="9"/>
        <v>0.138214111328125</v>
      </c>
      <c r="E38">
        <f t="shared" ca="1" si="10"/>
        <v>0</v>
      </c>
      <c r="M38" s="9"/>
    </row>
    <row r="39" spans="1:13">
      <c r="A39" t="s">
        <v>60</v>
      </c>
      <c r="B39" s="9">
        <f t="shared" ca="1" si="7"/>
        <v>9878</v>
      </c>
      <c r="C39">
        <f t="shared" ca="1" si="8"/>
        <v>0</v>
      </c>
      <c r="D39">
        <f t="shared" ca="1" si="9"/>
        <v>0.30145263671875</v>
      </c>
      <c r="E39">
        <f t="shared" ca="1" si="10"/>
        <v>1</v>
      </c>
      <c r="M39" s="9"/>
    </row>
    <row r="40" spans="1:13">
      <c r="A40" t="s">
        <v>61</v>
      </c>
      <c r="B40" s="9">
        <f t="shared" ca="1" si="7"/>
        <v>21015</v>
      </c>
      <c r="C40">
        <f t="shared" ca="1" si="8"/>
        <v>1</v>
      </c>
      <c r="D40">
        <f t="shared" ca="1" si="9"/>
        <v>0.641326904296875</v>
      </c>
      <c r="E40">
        <f t="shared" ca="1" si="10"/>
        <v>3</v>
      </c>
      <c r="M40" s="9"/>
    </row>
    <row r="41" spans="1:13">
      <c r="A41" t="s">
        <v>62</v>
      </c>
      <c r="B41" s="9">
        <f t="shared" ca="1" si="7"/>
        <v>9732</v>
      </c>
      <c r="C41">
        <f t="shared" ca="1" si="8"/>
        <v>0</v>
      </c>
      <c r="D41">
        <f t="shared" ca="1" si="9"/>
        <v>0.2969970703125</v>
      </c>
      <c r="E41">
        <f t="shared" ca="1" si="10"/>
        <v>1</v>
      </c>
      <c r="M41" s="9"/>
    </row>
    <row r="42" spans="1:13">
      <c r="A42" t="s">
        <v>63</v>
      </c>
      <c r="B42" s="9">
        <f t="shared" ca="1" si="7"/>
        <v>6125</v>
      </c>
      <c r="C42">
        <f t="shared" ca="1" si="8"/>
        <v>0</v>
      </c>
      <c r="D42">
        <f t="shared" ca="1" si="9"/>
        <v>0.186920166015625</v>
      </c>
      <c r="E42">
        <f t="shared" ca="1" si="10"/>
        <v>0</v>
      </c>
      <c r="M42" s="9"/>
    </row>
    <row r="43" spans="1:13">
      <c r="A43" t="s">
        <v>64</v>
      </c>
      <c r="B43" s="9">
        <f t="shared" ca="1" si="7"/>
        <v>5666</v>
      </c>
      <c r="C43">
        <f t="shared" ca="1" si="8"/>
        <v>0</v>
      </c>
      <c r="D43">
        <f t="shared" ca="1" si="9"/>
        <v>0.17291259765625</v>
      </c>
      <c r="E43">
        <f t="shared" ca="1" si="10"/>
        <v>0</v>
      </c>
      <c r="M43" s="9"/>
    </row>
    <row r="44" spans="1:13">
      <c r="A44" t="s">
        <v>65</v>
      </c>
      <c r="B44" s="9">
        <f t="shared" ca="1" si="7"/>
        <v>30899</v>
      </c>
      <c r="C44">
        <f t="shared" ca="1" si="8"/>
        <v>1</v>
      </c>
      <c r="D44">
        <f t="shared" ca="1" si="9"/>
        <v>0.942962646484375</v>
      </c>
      <c r="E44">
        <f t="shared" ca="1" si="10"/>
        <v>4</v>
      </c>
      <c r="M44" s="9"/>
    </row>
    <row r="45" spans="1:13">
      <c r="A45" t="s">
        <v>66</v>
      </c>
      <c r="B45" s="9">
        <f t="shared" ca="1" si="7"/>
        <v>7792</v>
      </c>
      <c r="C45">
        <f t="shared" ca="1" si="8"/>
        <v>0</v>
      </c>
      <c r="D45">
        <f t="shared" ca="1" si="9"/>
        <v>0.23779296875</v>
      </c>
      <c r="E45">
        <f t="shared" ca="1" si="10"/>
        <v>0</v>
      </c>
      <c r="M45" s="9"/>
    </row>
    <row r="46" spans="1:13">
      <c r="A46" t="s">
        <v>67</v>
      </c>
      <c r="B46" s="9">
        <f t="shared" ca="1" si="7"/>
        <v>17897</v>
      </c>
      <c r="C46">
        <f t="shared" ca="1" si="8"/>
        <v>1</v>
      </c>
      <c r="D46">
        <f t="shared" ca="1" si="9"/>
        <v>0.546173095703125</v>
      </c>
      <c r="E46">
        <f t="shared" ca="1" si="10"/>
        <v>3</v>
      </c>
    </row>
    <row r="47" spans="1:13">
      <c r="A47" t="s">
        <v>68</v>
      </c>
      <c r="B47" s="9">
        <f t="shared" ca="1" si="7"/>
        <v>29294</v>
      </c>
      <c r="C47">
        <f t="shared" ca="1" si="8"/>
        <v>1</v>
      </c>
      <c r="D47">
        <f t="shared" ca="1" si="9"/>
        <v>0.89398193359375</v>
      </c>
      <c r="E47">
        <f t="shared" ca="1" si="10"/>
        <v>4</v>
      </c>
    </row>
    <row r="48" spans="1:13">
      <c r="A48" t="s">
        <v>69</v>
      </c>
      <c r="B48" s="9">
        <f t="shared" ca="1" si="7"/>
        <v>27919</v>
      </c>
      <c r="C48">
        <f t="shared" ca="1" si="8"/>
        <v>1</v>
      </c>
      <c r="D48">
        <f t="shared" ca="1" si="9"/>
        <v>0.852020263671875</v>
      </c>
      <c r="E48">
        <f t="shared" ca="1" si="10"/>
        <v>4</v>
      </c>
    </row>
    <row r="49" spans="1:5">
      <c r="A49" t="s">
        <v>70</v>
      </c>
      <c r="B49" s="9">
        <f t="shared" ca="1" si="7"/>
        <v>12700</v>
      </c>
      <c r="C49">
        <f t="shared" ca="1" si="8"/>
        <v>0</v>
      </c>
      <c r="D49">
        <f t="shared" ca="1" si="9"/>
        <v>0.3875732421875</v>
      </c>
      <c r="E49">
        <f t="shared" ca="1" si="10"/>
        <v>1</v>
      </c>
    </row>
    <row r="50" spans="1:5">
      <c r="A50" t="s">
        <v>71</v>
      </c>
      <c r="B50" s="9">
        <f t="shared" ca="1" si="7"/>
        <v>22437</v>
      </c>
      <c r="C50">
        <f t="shared" ca="1" si="8"/>
        <v>1</v>
      </c>
      <c r="D50">
        <f t="shared" ca="1" si="9"/>
        <v>0.684722900390625</v>
      </c>
      <c r="E50">
        <f t="shared" ca="1" si="10"/>
        <v>3</v>
      </c>
    </row>
    <row r="51" spans="1:5">
      <c r="A51" t="s">
        <v>72</v>
      </c>
      <c r="B51" s="9">
        <f t="shared" ca="1" si="7"/>
        <v>18298</v>
      </c>
      <c r="C51">
        <f t="shared" ca="1" si="8"/>
        <v>1</v>
      </c>
      <c r="D51">
        <f t="shared" ca="1" si="9"/>
        <v>0.55841064453125</v>
      </c>
      <c r="E51">
        <f t="shared" ca="1" si="10"/>
        <v>3</v>
      </c>
    </row>
    <row r="52" spans="1:5">
      <c r="A52" t="s">
        <v>73</v>
      </c>
      <c r="B52" s="9">
        <f t="shared" ca="1" si="7"/>
        <v>19243</v>
      </c>
      <c r="C52">
        <f t="shared" ca="1" si="8"/>
        <v>1</v>
      </c>
      <c r="D52">
        <f t="shared" ca="1" si="9"/>
        <v>0.587249755859375</v>
      </c>
      <c r="E52">
        <f t="shared" ca="1" si="10"/>
        <v>3</v>
      </c>
    </row>
    <row r="53" spans="1:5">
      <c r="A53" t="s">
        <v>74</v>
      </c>
      <c r="B53" s="9">
        <f t="shared" ca="1" si="7"/>
        <v>19336</v>
      </c>
      <c r="C53">
        <f t="shared" ca="1" si="8"/>
        <v>1</v>
      </c>
      <c r="D53">
        <f t="shared" ca="1" si="9"/>
        <v>0.590087890625</v>
      </c>
      <c r="E53">
        <f t="shared" ca="1" si="10"/>
        <v>3</v>
      </c>
    </row>
    <row r="54" spans="1:5">
      <c r="A54" t="s">
        <v>75</v>
      </c>
      <c r="B54" s="9">
        <f t="shared" ca="1" si="7"/>
        <v>18721</v>
      </c>
      <c r="C54">
        <f t="shared" ca="1" si="8"/>
        <v>1</v>
      </c>
      <c r="D54">
        <f t="shared" ca="1" si="9"/>
        <v>0.571319580078125</v>
      </c>
      <c r="E54">
        <f t="shared" ca="1" si="10"/>
        <v>3</v>
      </c>
    </row>
    <row r="55" spans="1:5">
      <c r="A55" t="s">
        <v>76</v>
      </c>
      <c r="B55" s="9">
        <f t="shared" ca="1" si="7"/>
        <v>24902</v>
      </c>
      <c r="C55">
        <f t="shared" ca="1" si="8"/>
        <v>1</v>
      </c>
      <c r="D55">
        <f t="shared" ca="1" si="9"/>
        <v>0.75994873046875</v>
      </c>
      <c r="E55">
        <f t="shared" ca="1" si="10"/>
        <v>4</v>
      </c>
    </row>
  </sheetData>
  <phoneticPr fontId="5"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3ACA-9738-4B60-95AB-B3B2AD139FFF}">
  <dimension ref="B2:J27"/>
  <sheetViews>
    <sheetView workbookViewId="0">
      <selection activeCell="L20" sqref="L20"/>
    </sheetView>
  </sheetViews>
  <sheetFormatPr defaultRowHeight="15"/>
  <cols>
    <col min="1" max="1" width="3.7109375" style="37" customWidth="1"/>
    <col min="2" max="2" width="21.28515625" style="46" bestFit="1" customWidth="1"/>
    <col min="3" max="3" width="22.28515625" style="46" bestFit="1" customWidth="1"/>
    <col min="4" max="5" width="10.42578125" style="46" customWidth="1"/>
    <col min="6" max="6" width="17.42578125" style="37" customWidth="1"/>
    <col min="7" max="7" width="23.28515625" style="37" bestFit="1" customWidth="1"/>
    <col min="8" max="8" width="26.140625" style="40" customWidth="1"/>
    <col min="9" max="9" width="22.28515625" style="41" bestFit="1" customWidth="1"/>
    <col min="10" max="10" width="22.28515625" style="37" bestFit="1" customWidth="1"/>
    <col min="11" max="16384" width="9.140625" style="37"/>
  </cols>
  <sheetData>
    <row r="2" spans="2:9">
      <c r="B2" s="38" t="s">
        <v>7</v>
      </c>
      <c r="C2" s="39"/>
      <c r="D2" s="37"/>
      <c r="E2" s="37"/>
      <c r="H2" s="37"/>
      <c r="I2" s="37"/>
    </row>
    <row r="3" spans="2:9">
      <c r="B3" s="40"/>
      <c r="C3" s="41"/>
      <c r="D3" s="37"/>
      <c r="E3" s="37"/>
      <c r="H3" s="37"/>
      <c r="I3" s="37"/>
    </row>
    <row r="4" spans="2:9" ht="15.75" thickBot="1">
      <c r="B4" s="40"/>
      <c r="C4" s="41"/>
      <c r="D4" s="37"/>
      <c r="E4" s="37"/>
      <c r="H4" s="37"/>
      <c r="I4" s="37"/>
    </row>
    <row r="5" spans="2:9" ht="16.5" thickTop="1">
      <c r="B5" s="133" t="s">
        <v>9</v>
      </c>
      <c r="C5" s="134"/>
      <c r="D5" s="37"/>
      <c r="E5" s="37"/>
      <c r="H5" s="37"/>
      <c r="I5" s="37"/>
    </row>
    <row r="6" spans="2:9" ht="15.75">
      <c r="B6" s="42" t="s">
        <v>10</v>
      </c>
      <c r="C6" s="43" t="s">
        <v>11</v>
      </c>
      <c r="D6" s="37"/>
      <c r="E6" s="37"/>
      <c r="H6" s="37"/>
      <c r="I6" s="37"/>
    </row>
    <row r="7" spans="2:9" ht="15.75">
      <c r="B7" s="42" t="s">
        <v>12</v>
      </c>
      <c r="C7" s="43" t="s">
        <v>13</v>
      </c>
      <c r="D7" s="37"/>
      <c r="E7" s="37"/>
      <c r="H7" s="37"/>
      <c r="I7" s="37"/>
    </row>
    <row r="8" spans="2:9" ht="15.75">
      <c r="B8" s="42" t="s">
        <v>14</v>
      </c>
      <c r="C8" s="43" t="s">
        <v>15</v>
      </c>
      <c r="D8" s="37"/>
      <c r="E8" s="37"/>
      <c r="H8" s="37"/>
      <c r="I8" s="37"/>
    </row>
    <row r="9" spans="2:9" ht="15.75">
      <c r="B9" s="42" t="s">
        <v>16</v>
      </c>
      <c r="C9" s="43" t="s">
        <v>17</v>
      </c>
      <c r="D9" s="37"/>
      <c r="E9" s="37"/>
      <c r="H9" s="37"/>
      <c r="I9" s="37"/>
    </row>
    <row r="10" spans="2:9" ht="16.5" thickBot="1">
      <c r="B10" s="44" t="s">
        <v>19</v>
      </c>
      <c r="C10" s="45" t="s">
        <v>20</v>
      </c>
      <c r="D10" s="37"/>
      <c r="E10" s="37"/>
      <c r="H10" s="37"/>
      <c r="I10" s="37"/>
    </row>
    <row r="11" spans="2:9" ht="16.5" thickTop="1" thickBot="1"/>
    <row r="12" spans="2:9">
      <c r="B12" s="135" t="s">
        <v>77</v>
      </c>
      <c r="C12" s="136"/>
      <c r="D12" s="136"/>
      <c r="E12" s="136"/>
      <c r="F12" s="137"/>
    </row>
    <row r="13" spans="2:9" ht="15.75" thickBot="1">
      <c r="B13" s="138"/>
      <c r="C13" s="139"/>
      <c r="D13" s="139"/>
      <c r="E13" s="139"/>
      <c r="F13" s="140"/>
    </row>
    <row r="14" spans="2:9" ht="16.899999999999999" customHeight="1">
      <c r="B14" s="141" t="s">
        <v>78</v>
      </c>
      <c r="C14" s="142"/>
      <c r="D14" s="142"/>
      <c r="E14" s="142"/>
      <c r="F14" s="143"/>
    </row>
    <row r="15" spans="2:9" ht="16.899999999999999" customHeight="1" thickBot="1">
      <c r="B15" s="144"/>
      <c r="C15" s="145"/>
      <c r="D15" s="145"/>
      <c r="E15" s="145"/>
      <c r="F15" s="146"/>
    </row>
    <row r="16" spans="2:9">
      <c r="B16" s="47" t="s">
        <v>79</v>
      </c>
      <c r="C16" s="48" t="s">
        <v>80</v>
      </c>
      <c r="D16" s="48" t="s">
        <v>24</v>
      </c>
      <c r="E16" s="48" t="s">
        <v>25</v>
      </c>
      <c r="F16" s="147" t="s">
        <v>26</v>
      </c>
      <c r="G16" s="147" t="s">
        <v>27</v>
      </c>
      <c r="H16" s="155" t="s">
        <v>28</v>
      </c>
      <c r="I16" s="157"/>
    </row>
    <row r="17" spans="2:10">
      <c r="B17" s="49">
        <f ca="1">Random!H19</f>
        <v>2200</v>
      </c>
      <c r="C17" s="50">
        <f ca="1">Random!H21%</f>
        <v>0.2029</v>
      </c>
      <c r="D17" s="51">
        <v>12</v>
      </c>
      <c r="E17" s="51">
        <f ca="1">Random!H20</f>
        <v>5</v>
      </c>
      <c r="F17" s="148"/>
      <c r="G17" s="148"/>
      <c r="H17" s="156"/>
      <c r="I17" s="157"/>
    </row>
    <row r="18" spans="2:10" ht="14.45" customHeight="1">
      <c r="B18" s="149" t="s">
        <v>81</v>
      </c>
      <c r="C18" s="150"/>
      <c r="D18" s="150"/>
      <c r="E18" s="151"/>
      <c r="F18" s="127"/>
      <c r="G18" s="126" t="s">
        <v>82</v>
      </c>
      <c r="H18" s="52" t="s">
        <v>83</v>
      </c>
      <c r="I18" s="53" t="s">
        <v>84</v>
      </c>
      <c r="J18" s="54"/>
    </row>
    <row r="19" spans="2:10">
      <c r="B19" s="149"/>
      <c r="C19" s="150"/>
      <c r="D19" s="150"/>
      <c r="E19" s="151"/>
      <c r="F19" s="127"/>
      <c r="G19" s="126"/>
      <c r="H19" s="55" t="e">
        <f>Loans!B17*(1+Loans!C17/Loans!D17)^(Loans!D17*Loans!E17)</f>
        <v>#DIV/0!</v>
      </c>
      <c r="I19" s="56" t="e">
        <f>H19-Loans!B17</f>
        <v>#DIV/0!</v>
      </c>
      <c r="J19" s="54"/>
    </row>
    <row r="20" spans="2:10" ht="14.45" customHeight="1">
      <c r="B20" s="149"/>
      <c r="C20" s="150"/>
      <c r="D20" s="150"/>
      <c r="E20" s="151"/>
      <c r="F20" s="127"/>
      <c r="G20" s="126" t="s">
        <v>85</v>
      </c>
      <c r="H20" s="57" t="s">
        <v>83</v>
      </c>
      <c r="I20" s="53" t="s">
        <v>86</v>
      </c>
      <c r="J20" s="53" t="s">
        <v>84</v>
      </c>
    </row>
    <row r="21" spans="2:10">
      <c r="B21" s="149"/>
      <c r="C21" s="150"/>
      <c r="D21" s="150"/>
      <c r="E21" s="151"/>
      <c r="F21" s="127"/>
      <c r="G21" s="126"/>
      <c r="H21" s="158" t="e">
        <f>Loans!B17*((1+Loans!C17/Loans!D17)^(Loans!D17*Loans!E17)-1)/(Loans!C17/Loans!D17)</f>
        <v>#DIV/0!</v>
      </c>
      <c r="I21" s="130">
        <f>Loans!B17*Loans!D17*Loans!E17</f>
        <v>0</v>
      </c>
      <c r="J21" s="130" t="e">
        <f>H21-I21</f>
        <v>#DIV/0!</v>
      </c>
    </row>
    <row r="22" spans="2:10">
      <c r="B22" s="149"/>
      <c r="C22" s="150"/>
      <c r="D22" s="150"/>
      <c r="E22" s="151"/>
      <c r="F22" s="127"/>
      <c r="G22" s="126"/>
      <c r="H22" s="158"/>
      <c r="I22" s="131"/>
      <c r="J22" s="131"/>
    </row>
    <row r="23" spans="2:10">
      <c r="B23" s="149"/>
      <c r="C23" s="150"/>
      <c r="D23" s="150"/>
      <c r="E23" s="151"/>
      <c r="F23" s="127"/>
      <c r="G23" s="126" t="s">
        <v>87</v>
      </c>
      <c r="H23" s="52" t="s">
        <v>88</v>
      </c>
      <c r="I23" s="53" t="s">
        <v>89</v>
      </c>
      <c r="J23" s="53" t="s">
        <v>90</v>
      </c>
    </row>
    <row r="24" spans="2:10">
      <c r="B24" s="149"/>
      <c r="C24" s="150"/>
      <c r="D24" s="150"/>
      <c r="E24" s="151"/>
      <c r="F24" s="127"/>
      <c r="G24" s="126"/>
      <c r="H24" s="158" t="e">
        <f>Loans!B17*(Loans!C17/Loans!D17)/(1-(1+Loans!C17/Loans!D17)^(-Loans!D17*Loans!E17))</f>
        <v>#DIV/0!</v>
      </c>
      <c r="I24" s="130">
        <f>Loans!D17*Loans!E17*Loans!H19</f>
        <v>0</v>
      </c>
      <c r="J24" s="129">
        <f>I24-Loans!B17</f>
        <v>0</v>
      </c>
    </row>
    <row r="25" spans="2:10" ht="17.45" customHeight="1" thickBot="1">
      <c r="B25" s="152"/>
      <c r="C25" s="153"/>
      <c r="D25" s="153"/>
      <c r="E25" s="154"/>
      <c r="F25" s="128"/>
      <c r="G25" s="132"/>
      <c r="H25" s="158"/>
      <c r="I25" s="131"/>
      <c r="J25" s="129"/>
    </row>
    <row r="26" spans="2:10">
      <c r="B26" s="58"/>
      <c r="I26" s="37"/>
    </row>
    <row r="27" spans="2:10">
      <c r="B27" s="41"/>
      <c r="C27" s="37"/>
      <c r="D27" s="37"/>
      <c r="E27" s="37"/>
      <c r="H27" s="37"/>
      <c r="I27" s="37"/>
    </row>
  </sheetData>
  <sheetProtection algorithmName="SHA-512" hashValue="K6FLfj/2GW8ZCTHv8p2xOh6RoXSFAt/EbNff2TRYiVEiR5k81I441LUk2VqjGrBYfbxIzcyIabf7eIRPuVbGfw==" saltValue="gn8DjQ/CYqWIJUrkECcB7A==" spinCount="100000" sheet="1" objects="1" scenarios="1"/>
  <mergeCells count="20">
    <mergeCell ref="B18:E25"/>
    <mergeCell ref="F18:F19"/>
    <mergeCell ref="H16:H17"/>
    <mergeCell ref="I16:I17"/>
    <mergeCell ref="H21:H22"/>
    <mergeCell ref="I21:I22"/>
    <mergeCell ref="H24:H25"/>
    <mergeCell ref="I24:I25"/>
    <mergeCell ref="B5:C5"/>
    <mergeCell ref="B12:F13"/>
    <mergeCell ref="B14:F15"/>
    <mergeCell ref="F16:F17"/>
    <mergeCell ref="G16:G17"/>
    <mergeCell ref="G18:G19"/>
    <mergeCell ref="F20:F22"/>
    <mergeCell ref="G20:G22"/>
    <mergeCell ref="F23:F25"/>
    <mergeCell ref="J24:J25"/>
    <mergeCell ref="J21:J22"/>
    <mergeCell ref="G23:G25"/>
  </mergeCells>
  <conditionalFormatting sqref="H24">
    <cfRule type="expression" dxfId="1" priority="1">
      <formula>AND(ABS(H24-#REF!)&lt;0.001,NOT(ISBLANK(H24)))</formula>
    </cfRule>
  </conditionalFormatting>
  <conditionalFormatting sqref="H18:H21 H23">
    <cfRule type="expression" dxfId="0" priority="2">
      <formula>AND(ABS(H18-#REF!)&lt;0.001,NOT(ISBLANK(H18)))</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A2B2D-0544-4AF4-8F48-1115B33F73A4}">
  <dimension ref="B1:F5"/>
  <sheetViews>
    <sheetView workbookViewId="0">
      <selection activeCell="F10" sqref="F10"/>
    </sheetView>
  </sheetViews>
  <sheetFormatPr defaultRowHeight="15"/>
  <cols>
    <col min="1" max="1" width="4" customWidth="1"/>
  </cols>
  <sheetData>
    <row r="1" spans="2:6" ht="15.75" thickBot="1"/>
    <row r="2" spans="2:6">
      <c r="B2" s="159" t="s">
        <v>91</v>
      </c>
      <c r="C2" s="160"/>
      <c r="D2" s="160"/>
      <c r="E2" s="160"/>
      <c r="F2" s="161"/>
    </row>
    <row r="3" spans="2:6">
      <c r="B3" s="162"/>
      <c r="C3" s="163"/>
      <c r="D3" s="163"/>
      <c r="E3" s="163"/>
      <c r="F3" s="164"/>
    </row>
    <row r="4" spans="2:6">
      <c r="B4" s="162"/>
      <c r="C4" s="163"/>
      <c r="D4" s="163"/>
      <c r="E4" s="163"/>
      <c r="F4" s="164"/>
    </row>
    <row r="5" spans="2:6" ht="15.75" thickBot="1">
      <c r="B5" s="165"/>
      <c r="C5" s="166"/>
      <c r="D5" s="166"/>
      <c r="E5" s="166"/>
      <c r="F5" s="167"/>
    </row>
  </sheetData>
  <mergeCells count="1">
    <mergeCell ref="B2: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289946819CFF499E91D197BC975371" ma:contentTypeVersion="13" ma:contentTypeDescription="Create a new document." ma:contentTypeScope="" ma:versionID="4b388b19620a428294a52af29a503226">
  <xsd:schema xmlns:xsd="http://www.w3.org/2001/XMLSchema" xmlns:xs="http://www.w3.org/2001/XMLSchema" xmlns:p="http://schemas.microsoft.com/office/2006/metadata/properties" xmlns:ns2="cca9fd2d-ef84-45c9-8063-8f4bd4c29606" xmlns:ns3="18557d39-01b8-4d71-9479-3fad465290ae" targetNamespace="http://schemas.microsoft.com/office/2006/metadata/properties" ma:root="true" ma:fieldsID="f4390916c591314b5f0446846c34d485" ns2:_="" ns3:_="">
    <xsd:import namespace="cca9fd2d-ef84-45c9-8063-8f4bd4c29606"/>
    <xsd:import namespace="18557d39-01b8-4d71-9479-3fad465290a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a9fd2d-ef84-45c9-8063-8f4bd4c29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0da90ab-5b1a-4986-95e0-cc9abc033a4c"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557d39-01b8-4d71-9479-3fad465290a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ca9fd2d-ef84-45c9-8063-8f4bd4c2960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5F2A7EE-DF0A-424E-863E-0C5B8EAF6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a9fd2d-ef84-45c9-8063-8f4bd4c29606"/>
    <ds:schemaRef ds:uri="18557d39-01b8-4d71-9479-3fad465290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22AC1B-1134-480D-984D-E3FB18425132}">
  <ds:schemaRefs>
    <ds:schemaRef ds:uri="http://schemas.microsoft.com/sharepoint/v3/contenttype/forms"/>
  </ds:schemaRefs>
</ds:datastoreItem>
</file>

<file path=customXml/itemProps3.xml><?xml version="1.0" encoding="utf-8"?>
<ds:datastoreItem xmlns:ds="http://schemas.openxmlformats.org/officeDocument/2006/customXml" ds:itemID="{DBB720F6-9EF9-47F8-8112-CBCB1A8E9176}">
  <ds:schemaRefs>
    <ds:schemaRef ds:uri="http://schemas.microsoft.com/office/2006/metadata/properties"/>
    <ds:schemaRef ds:uri="http://schemas.microsoft.com/office/infopath/2007/PartnerControls"/>
    <ds:schemaRef ds:uri="cca9fd2d-ef84-45c9-8063-8f4bd4c296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Goals and Instructions</vt:lpstr>
      <vt:lpstr>Loans</vt:lpstr>
      <vt:lpstr>Random</vt:lpstr>
      <vt:lpstr>Solutions</vt:lpstr>
      <vt:lpstr>Sheet2</vt:lpstr>
    </vt:vector>
  </TitlesOfParts>
  <Manager/>
  <Company>Grand Canyon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Ketchersid</dc:creator>
  <cp:keywords/>
  <dc:description/>
  <cp:lastModifiedBy>Richard Ketchersid</cp:lastModifiedBy>
  <cp:revision/>
  <dcterms:created xsi:type="dcterms:W3CDTF">2023-07-20T23:59:47Z</dcterms:created>
  <dcterms:modified xsi:type="dcterms:W3CDTF">2025-04-09T18:19:52Z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0x0101002C289946819CFF499E91D197BC975371</vt:lpwstr>
  </property>
</Properties>
</file>