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Major Assignments/"/>
    </mc:Choice>
  </mc:AlternateContent>
  <xr:revisionPtr revIDLastSave="105" documentId="8_{9FF218AD-43C2-4AF7-82F7-91673C1429DA}" xr6:coauthVersionLast="47" xr6:coauthVersionMax="47" xr10:uidLastSave="{8A641677-46F1-452B-A61E-7977696F828E}"/>
  <bookViews>
    <workbookView xWindow="-108" yWindow="12852" windowWidth="23256" windowHeight="12456" xr2:uid="{ED66598B-EC9E-4F93-9A26-1237E9C1A556}"/>
  </bookViews>
  <sheets>
    <sheet name="Grading Sheet" sheetId="1" r:id="rId1"/>
    <sheet name="Income Analysis" sheetId="2" r:id="rId2"/>
    <sheet name="Unit Conversions" sheetId="3" r:id="rId3"/>
    <sheet name="Currency Conversion" sheetId="5" r:id="rId4"/>
  </sheets>
  <definedNames>
    <definedName name="check">_xlfn.LAMBDA(_xlpm.x,NOT(OR(ISBLANK(_xlpm.x),AND(_xlfn.ISFORMULA(_xlpm.x),ISNUMBER(_xlpm.x)))))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5" l="1"/>
  <c r="B4" i="5"/>
  <c r="A1" i="1"/>
  <c r="C27" i="3"/>
  <c r="C29" i="3"/>
  <c r="C28" i="3"/>
  <c r="C26" i="3"/>
  <c r="F23" i="1"/>
  <c r="E23" i="1"/>
  <c r="F14" i="1"/>
  <c r="E14" i="1"/>
  <c r="F8" i="1"/>
  <c r="F24" i="1" s="1"/>
  <c r="E8" i="1"/>
  <c r="E24" i="1" s="1"/>
  <c r="F25" i="1" l="1"/>
  <c r="F26" i="1" s="1"/>
  <c r="B19" i="2"/>
  <c r="B20" i="2"/>
  <c r="B21" i="2"/>
  <c r="A40" i="3"/>
  <c r="C41" i="3" l="1"/>
  <c r="B26" i="2" l="1"/>
  <c r="B25" i="2"/>
  <c r="B24" i="2"/>
  <c r="B23" i="2"/>
  <c r="B22" i="2"/>
  <c r="F25" i="3" l="1"/>
  <c r="I25" i="3"/>
  <c r="O25" i="3" l="1"/>
</calcChain>
</file>

<file path=xl/sharedStrings.xml><?xml version="1.0" encoding="utf-8"?>
<sst xmlns="http://schemas.openxmlformats.org/spreadsheetml/2006/main" count="362" uniqueCount="288">
  <si>
    <t>Competency</t>
  </si>
  <si>
    <t>Requirements for full credit</t>
  </si>
  <si>
    <t>(optional for student use) Did you meet the requirements?</t>
  </si>
  <si>
    <t>Points possible</t>
  </si>
  <si>
    <t>Your points</t>
  </si>
  <si>
    <t>Scoring comments</t>
  </si>
  <si>
    <t>Income Analysis</t>
  </si>
  <si>
    <t>Name</t>
  </si>
  <si>
    <t>You have entered your full name in the field provided.  (Note that entering your name on this sheet is required in order to complete your other sheets.)</t>
  </si>
  <si>
    <t>Best-Fit Line and Predicted Incomes</t>
  </si>
  <si>
    <t>Subtotals</t>
  </si>
  <si>
    <t>Unit Conversions</t>
  </si>
  <si>
    <t>Currency Conversions</t>
  </si>
  <si>
    <t>You have entered the date(s) on which you looked up the exchange rates for your currencies, and this date is within 2 weeks of the due date of your assignment.</t>
  </si>
  <si>
    <t>The cells containing the date, exchange rate, trip budget, and value of foreign currency are correctly formatted as specified in the last column of the table.</t>
  </si>
  <si>
    <t>Totals</t>
  </si>
  <si>
    <t>Percentage</t>
  </si>
  <si>
    <t>Score out of 100</t>
  </si>
  <si>
    <r>
      <rPr>
        <b/>
        <sz val="20"/>
        <color rgb="FF000000"/>
        <rFont val="Calibri"/>
        <family val="2"/>
      </rPr>
      <t>1</t>
    </r>
    <r>
      <rPr>
        <sz val="11"/>
        <color rgb="FF000000"/>
        <rFont val="Calibri"/>
        <family val="2"/>
      </rPr>
      <t xml:space="preserve"> Enter your name here. If your full name is less than 5 letters long, add additional letters 'X' at the end until you reach length 5.</t>
    </r>
  </si>
  <si>
    <r>
      <rPr>
        <b/>
        <sz val="20"/>
        <color rgb="FF000000"/>
        <rFont val="Times New Roman"/>
        <family val="1"/>
      </rPr>
      <t xml:space="preserve">2 </t>
    </r>
    <r>
      <rPr>
        <sz val="11"/>
        <color rgb="FF000000"/>
        <rFont val="Calibri"/>
        <family val="2"/>
        <scheme val="minor"/>
      </rPr>
      <t xml:space="preserve">On this sheet, you will investigate the relationship between years of education and average income. First, consider the following BLS Data chart of Years of Education versus Average Weekly Income.  Below it, use Excel functions to find the slope and y-intercept of the best-fit line for the given coordinates.  Then, to the right, use the slope and y-intercept to calculate the Average Weekly Incomes for all years of education from 8 through 24.  Finally, create a chart showing the BLS Data as a scatterplot, and add an auto trendline to this chart showing years of education versus predicted average income superimposed on the BLS data and forecasting backward to 8 years and forward to 24 years.  (That is, the line should start at 8 years and end at 24 years on the horizontal axis.)
</t>
    </r>
    <r>
      <rPr>
        <sz val="12"/>
        <color rgb="FF7030A0"/>
        <rFont val="Calibri"/>
        <family val="2"/>
        <scheme val="minor"/>
      </rPr>
      <t xml:space="preserve">
</t>
    </r>
    <r>
      <rPr>
        <b/>
        <sz val="12"/>
        <color rgb="FF7030A0"/>
        <rFont val="Calibri"/>
        <family val="2"/>
        <scheme val="minor"/>
      </rPr>
      <t xml:space="preserve">Here, you should format your slope and y-intercept as Numbers with 0 decimal places and your Average Weekly Incomes as Currency with the $ symbol and 0 decimal places.
</t>
    </r>
    <r>
      <rPr>
        <sz val="11"/>
        <color rgb="FF000000"/>
        <rFont val="Calibri"/>
        <family val="2"/>
        <scheme val="minor"/>
      </rPr>
      <t xml:space="preserve">
In case you'd like to explore the data, numbers here are derived from Bureau of Labor Statistics figures at https://www.bls.gov/emp/tables/unemployment-earnings-education.htm.  However, you don't need to take any steps related to this reference for the assignment.</t>
    </r>
  </si>
  <si>
    <r>
      <rPr>
        <b/>
        <u/>
        <sz val="18"/>
        <color theme="1"/>
        <rFont val="Calibri (Body)"/>
      </rPr>
      <t xml:space="preserve">Assignment Advisory: </t>
    </r>
    <r>
      <rPr>
        <b/>
        <sz val="11"/>
        <color theme="1"/>
        <rFont val="Calibri"/>
        <family val="2"/>
        <scheme val="minor"/>
      </rPr>
      <t>You must use the latest desktop version of Excel for Microsoft 365 for this assigment.  (This is provided free by GCU; contact the Help Desk for more information and help installing the software.) Using an earlier version of Excel or a different spreadsheet program may result in missing or corrupted template elements.  Copying cells from or into this template may likewise result in corrupted data.</t>
    </r>
  </si>
  <si>
    <t>Legend</t>
  </si>
  <si>
    <t>If a cell is shaded</t>
  </si>
  <si>
    <t>You should</t>
  </si>
  <si>
    <t>Blue</t>
  </si>
  <si>
    <t>Enter a text response</t>
  </si>
  <si>
    <t>Green</t>
  </si>
  <si>
    <t>Enter a number</t>
  </si>
  <si>
    <t>Gold</t>
  </si>
  <si>
    <t>Enter an Excel formula</t>
  </si>
  <si>
    <t>Any other color</t>
  </si>
  <si>
    <t>Make no changes</t>
  </si>
  <si>
    <t>BLS Data</t>
  </si>
  <si>
    <t>Predicted Incomes Based on Best Fit</t>
  </si>
  <si>
    <t>Years of Education
(X)</t>
  </si>
  <si>
    <t>Average Weekly Income
(Y)</t>
  </si>
  <si>
    <t>Average Weekly Income
(Y = m*X + b)</t>
  </si>
  <si>
    <t>Best-Fit Line Parameters</t>
  </si>
  <si>
    <t>Slope (m)</t>
  </si>
  <si>
    <r>
      <rPr>
        <b/>
        <sz val="20"/>
        <color rgb="FF000000"/>
        <rFont val="Calibri"/>
        <family val="2"/>
      </rPr>
      <t>4</t>
    </r>
    <r>
      <rPr>
        <b/>
        <sz val="11"/>
        <color rgb="FF000000"/>
        <rFont val="Calibri"/>
        <family val="2"/>
      </rPr>
      <t xml:space="preserve"> </t>
    </r>
    <r>
      <rPr>
        <sz val="11"/>
        <color rgb="FF000000"/>
        <rFont val="Calibri"/>
        <family val="2"/>
      </rPr>
      <t xml:space="preserve">On this sheet, you will consider several conversions related to calculations you might see in a professional context.  For each conversion, identify and apply appropriate ratios to yield the given result.  Remember that you should order ratios so that units cancel in the numerator and denominator for intermediate steps.
First, examine the Conversion Factor Table; you will use conversion factors from this table in your formulas in part 5.  
</t>
    </r>
    <r>
      <rPr>
        <b/>
        <u/>
        <sz val="11"/>
        <color rgb="FF000000"/>
        <rFont val="Calibri"/>
        <family val="2"/>
      </rPr>
      <t>Note</t>
    </r>
    <r>
      <rPr>
        <sz val="11"/>
        <color rgb="FF000000"/>
        <rFont val="Calibri"/>
        <family val="2"/>
      </rPr>
      <t xml:space="preserve"> if you use a ratio of the Second Units over the First Units, then your multiplier will include a cell from column L over a cell from Column I; on the other hand, if you use a ratio of the First Units over the Second units, then your multiplier will include a cell from column I over a cell from Column L.
For example, when multiplying by lb/kg, you would multiply by L9/I9; when multiplying by kg/lb, you would multiply by I9/L9.</t>
    </r>
  </si>
  <si>
    <t>Conversion Factor Table</t>
  </si>
  <si>
    <t>Quantity of</t>
  </si>
  <si>
    <t>First Units</t>
  </si>
  <si>
    <t>=</t>
  </si>
  <si>
    <t>Conversion Factor</t>
  </si>
  <si>
    <t>Second Units</t>
  </si>
  <si>
    <t>kilogram (kg)</t>
  </si>
  <si>
    <t>pounds (lb)</t>
  </si>
  <si>
    <t>fluid ounce (floz)</t>
  </si>
  <si>
    <t>milliliter (mL)</t>
  </si>
  <si>
    <t>ounce (oz)</t>
  </si>
  <si>
    <t>gram (g)</t>
  </si>
  <si>
    <t>milligram (mg)</t>
  </si>
  <si>
    <t>microgram (mcg)</t>
  </si>
  <si>
    <t>liter (L)</t>
  </si>
  <si>
    <t>fluid ounces (floz)</t>
  </si>
  <si>
    <t>gallons (gal)</t>
  </si>
  <si>
    <t>teaspoon (tsp)</t>
  </si>
  <si>
    <t>meter (m)</t>
  </si>
  <si>
    <t>feet (ft)</t>
  </si>
  <si>
    <t>foot (ft)</t>
  </si>
  <si>
    <t>inches (in)</t>
  </si>
  <si>
    <t>inch (in)</t>
  </si>
  <si>
    <t>centimeters (cm)</t>
  </si>
  <si>
    <t>mile (mi)</t>
  </si>
  <si>
    <t>day (d)</t>
  </si>
  <si>
    <t>hours (h)</t>
  </si>
  <si>
    <t>year (yr)</t>
  </si>
  <si>
    <t>days (d)</t>
  </si>
  <si>
    <t>Initial quantity and units</t>
  </si>
  <si>
    <t>x</t>
  </si>
  <si>
    <t>First ratio and units</t>
  </si>
  <si>
    <t>Second ratio and units</t>
  </si>
  <si>
    <t>Third ratio and units</t>
  </si>
  <si>
    <t>Final quantity and units</t>
  </si>
  <si>
    <t>Example: Convert fluid ounces per kilogram to milliliters per pound</t>
  </si>
  <si>
    <t>floz/kg</t>
  </si>
  <si>
    <t>mL/floz</t>
  </si>
  <si>
    <t>kg/lb</t>
  </si>
  <si>
    <t>mL/lb</t>
  </si>
  <si>
    <t>A) Convert miligrams per milliliter to micrograms per teaspoon</t>
  </si>
  <si>
    <t>mg/mL</t>
  </si>
  <si>
    <t>B) Convert liters per hour to gallons per day</t>
  </si>
  <si>
    <t>L/h</t>
  </si>
  <si>
    <t>C) Convert pounds per square inch to kilograms per square centimeter (hint: one conversion factor is applied twice)</t>
  </si>
  <si>
    <t>lb/in^2</t>
  </si>
  <si>
    <t>D) Convert miles per year to feet per hour</t>
  </si>
  <si>
    <t>mi/yr</t>
  </si>
  <si>
    <t xml:space="preserve">
Fahrenheit
</t>
  </si>
  <si>
    <t xml:space="preserve">
Celsius
</t>
  </si>
  <si>
    <r>
      <rPr>
        <b/>
        <sz val="20"/>
        <color rgb="FF000000"/>
        <rFont val="Calibri"/>
        <family val="2"/>
      </rPr>
      <t>7</t>
    </r>
    <r>
      <rPr>
        <sz val="11"/>
        <color rgb="FF000000"/>
        <rFont val="Calibri"/>
        <family val="2"/>
      </rPr>
      <t xml:space="preserve"> On this Currency Conversion sheet, you will convert the following trip budget into the equivalent amounts in several foreign currencies and convert the given amount of local foreign currencies into the equivalent number of US dollars.</t>
    </r>
  </si>
  <si>
    <t>Trip Budget</t>
  </si>
  <si>
    <t>Foreign Currency</t>
  </si>
  <si>
    <t>https://www.xe.com/currencyconverter/</t>
  </si>
  <si>
    <t>Example</t>
  </si>
  <si>
    <t>First letter of your first name</t>
  </si>
  <si>
    <t>Second letter of your first name</t>
  </si>
  <si>
    <t>First letter of your last name</t>
  </si>
  <si>
    <t>Second letter of your last name</t>
  </si>
  <si>
    <t>Format this entry as</t>
  </si>
  <si>
    <t>The letter</t>
  </si>
  <si>
    <t>T</t>
  </si>
  <si>
    <t>General</t>
  </si>
  <si>
    <t>Country starting with the letter (or next available letter)</t>
  </si>
  <si>
    <t>Tajikistan</t>
  </si>
  <si>
    <t>The date that you looked up the conversion rate (must be within 2 weeks of your assignment due date)</t>
  </si>
  <si>
    <t>Date</t>
  </si>
  <si>
    <t>Currency Code</t>
  </si>
  <si>
    <t>TJS</t>
  </si>
  <si>
    <t>Number to three decimal places.</t>
  </si>
  <si>
    <t>The trip budget amount in row 4 converted into the country's currency</t>
  </si>
  <si>
    <t>Currency with the country's currency code as a symbol to two decimal places.</t>
  </si>
  <si>
    <t>The foreign currency amount in row 4 converted into US dollars</t>
  </si>
  <si>
    <t>Currency with the $ symbol to two decimal places.</t>
  </si>
  <si>
    <t>Choose your countries from this list</t>
  </si>
  <si>
    <r>
      <rPr>
        <b/>
        <sz val="20"/>
        <color rgb="FF000000"/>
        <rFont val="Calibri"/>
        <family val="2"/>
      </rPr>
      <t>6</t>
    </r>
    <r>
      <rPr>
        <sz val="11"/>
        <color rgb="FF000000"/>
        <rFont val="Calibri"/>
        <family val="2"/>
      </rPr>
      <t xml:space="preserve"> Here, you'll convert from Fahrenheit to Celsius and from Celsius to Fahrenheit using the following symbolic formulas:
               Celsius to Fahrenheit:   F = (9/5)*C + 32
               Fahrenheit to Celsius:   C = (5/9)*(F - 32)
Use Excel formulas to calculate the appropriate temperatures in the gold cells using cell references when possible.  Do </t>
    </r>
    <r>
      <rPr>
        <b/>
        <sz val="11"/>
        <color rgb="FF000000"/>
        <rFont val="Calibri"/>
        <family val="2"/>
      </rPr>
      <t>not</t>
    </r>
    <r>
      <rPr>
        <sz val="11"/>
        <color rgb="FF000000"/>
        <rFont val="Calibri"/>
        <family val="2"/>
      </rPr>
      <t xml:space="preserve"> use Excel's built-in =CONVERT(). Specifically, convert the value from Fahrenheit in </t>
    </r>
    <r>
      <rPr>
        <b/>
        <u/>
        <sz val="11"/>
        <color rgb="FF000000"/>
        <rFont val="Calibri"/>
        <family val="2"/>
      </rPr>
      <t>A40</t>
    </r>
    <r>
      <rPr>
        <sz val="11"/>
        <color rgb="FF000000"/>
        <rFont val="Calibri"/>
        <family val="2"/>
      </rPr>
      <t xml:space="preserve"> to Celsius in </t>
    </r>
    <r>
      <rPr>
        <b/>
        <u/>
        <sz val="11"/>
        <color rgb="FF000000"/>
        <rFont val="Calibri"/>
        <family val="2"/>
      </rPr>
      <t>C40</t>
    </r>
    <r>
      <rPr>
        <sz val="11"/>
        <color rgb="FF000000"/>
        <rFont val="Calibri"/>
        <family val="2"/>
      </rPr>
      <t xml:space="preserve"> and from Celsius in </t>
    </r>
    <r>
      <rPr>
        <b/>
        <u/>
        <sz val="11"/>
        <color rgb="FF000000"/>
        <rFont val="Calibri"/>
        <family val="2"/>
      </rPr>
      <t>C41</t>
    </r>
    <r>
      <rPr>
        <sz val="11"/>
        <color rgb="FF000000"/>
        <rFont val="Calibri"/>
        <family val="2"/>
      </rPr>
      <t xml:space="preserve"> to Fahrenheit in </t>
    </r>
    <r>
      <rPr>
        <b/>
        <u/>
        <sz val="11"/>
        <color rgb="FF000000"/>
        <rFont val="Calibri"/>
        <family val="2"/>
      </rPr>
      <t>A41</t>
    </r>
    <r>
      <rPr>
        <sz val="11"/>
        <color rgb="FF000000"/>
        <rFont val="Calibri"/>
        <family val="2"/>
      </rPr>
      <t>.  No special formatting is required for your cells here.</t>
    </r>
  </si>
  <si>
    <r>
      <rPr>
        <b/>
        <sz val="20"/>
        <color rgb="FF000000"/>
        <rFont val="Calibri"/>
        <family val="2"/>
        <scheme val="minor"/>
      </rPr>
      <t>5</t>
    </r>
    <r>
      <rPr>
        <sz val="11"/>
        <color rgb="FF000000"/>
        <rFont val="Calibri"/>
        <family val="2"/>
        <scheme val="minor"/>
      </rPr>
      <t xml:space="preserve"> Use entries from the conversion table on the right to perform the following conversions. 
Note that you may only use entries from the Conversion Factor Table to the right, even if a more direct conversion is possible (do NOT use CONVERT()). 
For each part, the number of ratios required is shown in the table. Each ratio formula in the gold cells must include an Excel formula with cell references. In the blue cells, enter the ratio of units that you multiplied by for each conversion. Use the abbreviations provided in the table, including capitalization as given. 
</t>
    </r>
    <r>
      <rPr>
        <sz val="12"/>
        <color rgb="FF7030A0"/>
        <rFont val="Calibri"/>
        <family val="2"/>
        <scheme val="minor"/>
      </rPr>
      <t xml:space="preserve">
</t>
    </r>
    <r>
      <rPr>
        <sz val="11"/>
        <color rgb="FF000000"/>
        <rFont val="Calibri"/>
        <family val="2"/>
        <scheme val="minor"/>
      </rPr>
      <t>No special formatting is required.</t>
    </r>
  </si>
  <si>
    <t>Cambodia</t>
  </si>
  <si>
    <t>Guatemala</t>
  </si>
  <si>
    <t>Lebanon</t>
  </si>
  <si>
    <t>Switzerland</t>
  </si>
  <si>
    <t>Albania</t>
  </si>
  <si>
    <t>Canada</t>
  </si>
  <si>
    <t>Liberia</t>
  </si>
  <si>
    <t>Papua New Guinea</t>
  </si>
  <si>
    <t>Syria</t>
  </si>
  <si>
    <t>Algeria</t>
  </si>
  <si>
    <t>Guinea</t>
  </si>
  <si>
    <t>Libya</t>
  </si>
  <si>
    <t>Paraguay</t>
  </si>
  <si>
    <t>Angola</t>
  </si>
  <si>
    <t>Chile</t>
  </si>
  <si>
    <t>Guyana</t>
  </si>
  <si>
    <t>Peru</t>
  </si>
  <si>
    <t>Tanzania</t>
  </si>
  <si>
    <t>Argentina</t>
  </si>
  <si>
    <t>China</t>
  </si>
  <si>
    <t>Madagascar</t>
  </si>
  <si>
    <t>Philippines</t>
  </si>
  <si>
    <t>Thailand</t>
  </si>
  <si>
    <t>Armenia</t>
  </si>
  <si>
    <t>Colombia</t>
  </si>
  <si>
    <t>Honduras</t>
  </si>
  <si>
    <t>Malawi</t>
  </si>
  <si>
    <t>Poland</t>
  </si>
  <si>
    <t>Tonga</t>
  </si>
  <si>
    <t>Comoros</t>
  </si>
  <si>
    <t>Malaysia</t>
  </si>
  <si>
    <t>Trinidad and Tobago</t>
  </si>
  <si>
    <t>Australia</t>
  </si>
  <si>
    <t>Congo, Democratic Republic of the</t>
  </si>
  <si>
    <t>Hungary</t>
  </si>
  <si>
    <t>Maldives</t>
  </si>
  <si>
    <t>Tunisia</t>
  </si>
  <si>
    <t>Azerbaijan</t>
  </si>
  <si>
    <t>Costa Rica</t>
  </si>
  <si>
    <t>Mauritania</t>
  </si>
  <si>
    <t>Russia</t>
  </si>
  <si>
    <t>Turkey</t>
  </si>
  <si>
    <t>Croatia</t>
  </si>
  <si>
    <t>India</t>
  </si>
  <si>
    <t>Mauritius</t>
  </si>
  <si>
    <t>Rwanda</t>
  </si>
  <si>
    <t>Turkmenistan</t>
  </si>
  <si>
    <t>Bahrain</t>
  </si>
  <si>
    <t>Cuba</t>
  </si>
  <si>
    <t>Indonesia</t>
  </si>
  <si>
    <t>Mexico</t>
  </si>
  <si>
    <t>Bangladesh</t>
  </si>
  <si>
    <t>Czechia</t>
  </si>
  <si>
    <t>International Monetary Fund (IMF)</t>
  </si>
  <si>
    <t>Moldova</t>
  </si>
  <si>
    <t>Samoa</t>
  </si>
  <si>
    <t>Ukraine</t>
  </si>
  <si>
    <t>Barbados</t>
  </si>
  <si>
    <t>Iran</t>
  </si>
  <si>
    <t>Mongolia</t>
  </si>
  <si>
    <t>Sao Tome and Principe</t>
  </si>
  <si>
    <t>United Arab Emirates</t>
  </si>
  <si>
    <t>Belarus</t>
  </si>
  <si>
    <t>Djibouti</t>
  </si>
  <si>
    <t>Iraq</t>
  </si>
  <si>
    <t>Morocco</t>
  </si>
  <si>
    <t>Saudi Arabia</t>
  </si>
  <si>
    <t>United Kingdom</t>
  </si>
  <si>
    <t>Belize</t>
  </si>
  <si>
    <t>Dominica</t>
  </si>
  <si>
    <t>Mozambique</t>
  </si>
  <si>
    <t>Serbia</t>
  </si>
  <si>
    <t>Uruguay</t>
  </si>
  <si>
    <t>Dominican Republic</t>
  </si>
  <si>
    <t>Israel</t>
  </si>
  <si>
    <t>Seychelles</t>
  </si>
  <si>
    <t>Uzbekistan</t>
  </si>
  <si>
    <t>Bhutan</t>
  </si>
  <si>
    <t>Sierra Leone</t>
  </si>
  <si>
    <t>Bolivia</t>
  </si>
  <si>
    <t>Eritrea</t>
  </si>
  <si>
    <t>Japan</t>
  </si>
  <si>
    <t>Nepal</t>
  </si>
  <si>
    <t>Singapore</t>
  </si>
  <si>
    <t>Venezuela</t>
  </si>
  <si>
    <t>Bosnia and Herzegovina</t>
  </si>
  <si>
    <t>Ethiopia</t>
  </si>
  <si>
    <t>New Zealand</t>
  </si>
  <si>
    <t>Somalia</t>
  </si>
  <si>
    <t>Vietnam</t>
  </si>
  <si>
    <t>Botswana</t>
  </si>
  <si>
    <t>Jordan</t>
  </si>
  <si>
    <t>Nicaragua</t>
  </si>
  <si>
    <t>South Africa</t>
  </si>
  <si>
    <t>Brazil</t>
  </si>
  <si>
    <t>Fiji</t>
  </si>
  <si>
    <t>Nigeria</t>
  </si>
  <si>
    <t>South Korea</t>
  </si>
  <si>
    <t>Brunei</t>
  </si>
  <si>
    <t>Kenya</t>
  </si>
  <si>
    <t>North Korea</t>
  </si>
  <si>
    <t>Sri Lanka</t>
  </si>
  <si>
    <t>Bulgaria</t>
  </si>
  <si>
    <t>Georgia</t>
  </si>
  <si>
    <t>Kuwait</t>
  </si>
  <si>
    <t>Sudan</t>
  </si>
  <si>
    <t>Burundi</t>
  </si>
  <si>
    <t>Ghana</t>
  </si>
  <si>
    <t>Kyrgyzstan</t>
  </si>
  <si>
    <t>Norway</t>
  </si>
  <si>
    <t>Suriname</t>
  </si>
  <si>
    <t>Sweden</t>
  </si>
  <si>
    <r>
      <rPr>
        <b/>
        <sz val="20"/>
        <color rgb="FF000000"/>
        <rFont val="Calibri"/>
        <family val="2"/>
      </rPr>
      <t>8a</t>
    </r>
    <r>
      <rPr>
        <sz val="11"/>
        <color rgb="FF000000"/>
        <rFont val="Calibri"/>
        <family val="2"/>
      </rPr>
      <t xml:space="preserve"> Now, from the list of countries in the table below, select four countries that start with the first two letters of your first and last names.  If your first or last name is only one letter long, use the letter M as the second letter of each name that is one letter long.  If there is no country starting with a particular letter or you have run out of countries to choose from for a particular letter, go to the next letter of the alphabet that you still have available choices for and select a country starting with that letter.  (If you are at the letter Z, go back to A.) 
For each country, identify the three-letter currency code and the exchange rate for $1 using the following web page: </t>
    </r>
  </si>
  <si>
    <r>
      <rPr>
        <b/>
        <sz val="20"/>
        <color rgb="FF000000"/>
        <rFont val="Calibri"/>
        <family val="2"/>
        <scheme val="minor"/>
      </rPr>
      <t>8b</t>
    </r>
    <r>
      <rPr>
        <sz val="11"/>
        <color rgb="FF000000"/>
        <rFont val="Calibri"/>
        <family val="2"/>
        <scheme val="minor"/>
      </rPr>
      <t xml:space="preserve"> Then, convert your trip budget above into this currency and convert the amount of units of the local currency into dollars. For the last two rows, make sure you provide Excel formulas with appropriate cell references. Use formatting as indicated in the last column of the table. An example is provided for you. Note that the United States is not available for you to choose from the list.</t>
    </r>
  </si>
  <si>
    <r>
      <rPr>
        <b/>
        <sz val="12"/>
        <color theme="1"/>
        <rFont val="Calibri"/>
        <family val="2"/>
        <scheme val="minor"/>
      </rPr>
      <t>A</t>
    </r>
    <r>
      <rPr>
        <sz val="12"/>
        <color theme="1"/>
        <rFont val="Calibri"/>
        <family val="2"/>
        <scheme val="minor"/>
      </rPr>
      <t>fghanistan</t>
    </r>
  </si>
  <si>
    <r>
      <rPr>
        <b/>
        <sz val="12"/>
        <color theme="1"/>
        <rFont val="Calibri"/>
        <family val="2"/>
        <scheme val="minor"/>
      </rPr>
      <t>P</t>
    </r>
    <r>
      <rPr>
        <sz val="12"/>
        <color theme="1"/>
        <rFont val="Calibri"/>
        <family val="2"/>
        <scheme val="minor"/>
      </rPr>
      <t>akistan</t>
    </r>
  </si>
  <si>
    <r>
      <t>Guernsey </t>
    </r>
    <r>
      <rPr>
        <i/>
        <sz val="12"/>
        <color rgb="FF383838"/>
        <rFont val="Calibri"/>
        <family val="2"/>
        <scheme val="minor"/>
      </rPr>
      <t>(UK)</t>
    </r>
  </si>
  <si>
    <r>
      <t>Cayman Islands </t>
    </r>
    <r>
      <rPr>
        <i/>
        <sz val="12"/>
        <color rgb="FF383838"/>
        <rFont val="Calibri"/>
        <family val="2"/>
        <scheme val="minor"/>
      </rPr>
      <t>(UK)</t>
    </r>
  </si>
  <si>
    <r>
      <rPr>
        <b/>
        <sz val="12"/>
        <color theme="1"/>
        <rFont val="Calibri"/>
        <family val="2"/>
        <scheme val="minor"/>
      </rPr>
      <t>T</t>
    </r>
    <r>
      <rPr>
        <sz val="12"/>
        <color theme="1"/>
        <rFont val="Calibri"/>
        <family val="2"/>
        <scheme val="minor"/>
      </rPr>
      <t>aiwan</t>
    </r>
  </si>
  <si>
    <r>
      <rPr>
        <b/>
        <sz val="12"/>
        <color theme="1"/>
        <rFont val="Calibri"/>
        <family val="2"/>
        <scheme val="minor"/>
      </rPr>
      <t>M</t>
    </r>
    <r>
      <rPr>
        <sz val="12"/>
        <color theme="1"/>
        <rFont val="Calibri"/>
        <family val="2"/>
        <scheme val="minor"/>
      </rPr>
      <t>acau </t>
    </r>
    <r>
      <rPr>
        <i/>
        <sz val="12"/>
        <color rgb="FF383838"/>
        <rFont val="Calibri"/>
        <family val="2"/>
        <scheme val="minor"/>
      </rPr>
      <t>(China)</t>
    </r>
  </si>
  <si>
    <r>
      <rPr>
        <b/>
        <sz val="12"/>
        <color theme="1"/>
        <rFont val="Calibri"/>
        <family val="2"/>
        <scheme val="minor"/>
      </rPr>
      <t>H</t>
    </r>
    <r>
      <rPr>
        <sz val="12"/>
        <color theme="1"/>
        <rFont val="Calibri"/>
        <family val="2"/>
        <scheme val="minor"/>
      </rPr>
      <t>aiti</t>
    </r>
  </si>
  <si>
    <r>
      <t>Aruba </t>
    </r>
    <r>
      <rPr>
        <i/>
        <sz val="12"/>
        <color rgb="FF383838"/>
        <rFont val="Calibri"/>
        <family val="2"/>
        <scheme val="minor"/>
      </rPr>
      <t>(Netherlands)</t>
    </r>
  </si>
  <si>
    <r>
      <t>Hong Kong </t>
    </r>
    <r>
      <rPr>
        <i/>
        <sz val="12"/>
        <color rgb="FF383838"/>
        <rFont val="Calibri"/>
        <family val="2"/>
        <scheme val="minor"/>
      </rPr>
      <t>(China)</t>
    </r>
  </si>
  <si>
    <r>
      <rPr>
        <b/>
        <sz val="12"/>
        <color theme="1"/>
        <rFont val="Calibri"/>
        <family val="2"/>
        <scheme val="minor"/>
      </rPr>
      <t>Q</t>
    </r>
    <r>
      <rPr>
        <sz val="12"/>
        <color theme="1"/>
        <rFont val="Calibri"/>
        <family val="2"/>
        <scheme val="minor"/>
      </rPr>
      <t>atar</t>
    </r>
  </si>
  <si>
    <r>
      <rPr>
        <b/>
        <sz val="12"/>
        <color theme="1"/>
        <rFont val="Calibri"/>
        <family val="2"/>
        <scheme val="minor"/>
      </rPr>
      <t>R</t>
    </r>
    <r>
      <rPr>
        <sz val="12"/>
        <color theme="1"/>
        <rFont val="Calibri"/>
        <family val="2"/>
        <scheme val="minor"/>
      </rPr>
      <t>omania</t>
    </r>
  </si>
  <si>
    <r>
      <rPr>
        <b/>
        <sz val="12"/>
        <color theme="1"/>
        <rFont val="Calibri"/>
        <family val="2"/>
        <scheme val="minor"/>
      </rPr>
      <t>I</t>
    </r>
    <r>
      <rPr>
        <sz val="12"/>
        <color theme="1"/>
        <rFont val="Calibri"/>
        <family val="2"/>
        <scheme val="minor"/>
      </rPr>
      <t>celand</t>
    </r>
  </si>
  <si>
    <r>
      <rPr>
        <b/>
        <sz val="12"/>
        <color theme="1"/>
        <rFont val="Calibri"/>
        <family val="2"/>
        <scheme val="minor"/>
      </rPr>
      <t>B</t>
    </r>
    <r>
      <rPr>
        <sz val="12"/>
        <color theme="1"/>
        <rFont val="Calibri"/>
        <family val="2"/>
        <scheme val="minor"/>
      </rPr>
      <t>ahamas</t>
    </r>
  </si>
  <si>
    <r>
      <rPr>
        <b/>
        <sz val="12"/>
        <color theme="1"/>
        <rFont val="Calibri"/>
        <family val="2"/>
        <scheme val="minor"/>
      </rPr>
      <t>S</t>
    </r>
    <r>
      <rPr>
        <sz val="12"/>
        <color theme="1"/>
        <rFont val="Calibri"/>
        <family val="2"/>
        <scheme val="minor"/>
      </rPr>
      <t>aint Helena </t>
    </r>
    <r>
      <rPr>
        <i/>
        <sz val="12"/>
        <color rgb="FF383838"/>
        <rFont val="Calibri"/>
        <family val="2"/>
        <scheme val="minor"/>
      </rPr>
      <t>(UK)</t>
    </r>
  </si>
  <si>
    <r>
      <rPr>
        <b/>
        <sz val="12"/>
        <color theme="1"/>
        <rFont val="Calibri"/>
        <family val="2"/>
        <scheme val="minor"/>
      </rPr>
      <t>U</t>
    </r>
    <r>
      <rPr>
        <sz val="12"/>
        <color theme="1"/>
        <rFont val="Calibri"/>
        <family val="2"/>
        <scheme val="minor"/>
      </rPr>
      <t>ganda</t>
    </r>
  </si>
  <si>
    <r>
      <rPr>
        <b/>
        <sz val="12"/>
        <color theme="1"/>
        <rFont val="Calibri"/>
        <family val="2"/>
        <scheme val="minor"/>
      </rPr>
      <t>D</t>
    </r>
    <r>
      <rPr>
        <sz val="12"/>
        <color theme="1"/>
        <rFont val="Calibri"/>
        <family val="2"/>
        <scheme val="minor"/>
      </rPr>
      <t>enmark</t>
    </r>
  </si>
  <si>
    <r>
      <t>Isle of Man </t>
    </r>
    <r>
      <rPr>
        <i/>
        <sz val="12"/>
        <color rgb="FF383838"/>
        <rFont val="Calibri"/>
        <family val="2"/>
        <scheme val="minor"/>
      </rPr>
      <t>(UK)</t>
    </r>
  </si>
  <si>
    <r>
      <t>Bermuda </t>
    </r>
    <r>
      <rPr>
        <i/>
        <sz val="12"/>
        <color rgb="FF383838"/>
        <rFont val="Calibri"/>
        <family val="2"/>
        <scheme val="minor"/>
      </rPr>
      <t>(UK)</t>
    </r>
  </si>
  <si>
    <r>
      <rPr>
        <b/>
        <sz val="12"/>
        <color theme="1"/>
        <rFont val="Calibri"/>
        <family val="2"/>
        <scheme val="minor"/>
      </rPr>
      <t>E</t>
    </r>
    <r>
      <rPr>
        <sz val="12"/>
        <color theme="1"/>
        <rFont val="Calibri"/>
        <family val="2"/>
        <scheme val="minor"/>
      </rPr>
      <t>gypt</t>
    </r>
  </si>
  <si>
    <r>
      <rPr>
        <b/>
        <sz val="12"/>
        <color theme="1"/>
        <rFont val="Calibri"/>
        <family val="2"/>
        <scheme val="minor"/>
      </rPr>
      <t>J</t>
    </r>
    <r>
      <rPr>
        <sz val="12"/>
        <color theme="1"/>
        <rFont val="Calibri"/>
        <family val="2"/>
        <scheme val="minor"/>
      </rPr>
      <t>amaica</t>
    </r>
  </si>
  <si>
    <r>
      <rPr>
        <b/>
        <sz val="12"/>
        <color theme="1"/>
        <rFont val="Calibri"/>
        <family val="2"/>
        <scheme val="minor"/>
      </rPr>
      <t>N</t>
    </r>
    <r>
      <rPr>
        <sz val="12"/>
        <color theme="1"/>
        <rFont val="Calibri"/>
        <family val="2"/>
        <scheme val="minor"/>
      </rPr>
      <t>amibia</t>
    </r>
  </si>
  <si>
    <r>
      <rPr>
        <b/>
        <sz val="12"/>
        <color theme="1"/>
        <rFont val="Calibri"/>
        <family val="2"/>
        <scheme val="minor"/>
      </rPr>
      <t>V</t>
    </r>
    <r>
      <rPr>
        <sz val="12"/>
        <color theme="1"/>
        <rFont val="Calibri"/>
        <family val="2"/>
        <scheme val="minor"/>
      </rPr>
      <t>anuatu</t>
    </r>
  </si>
  <si>
    <r>
      <t>Jersey </t>
    </r>
    <r>
      <rPr>
        <i/>
        <sz val="12"/>
        <color rgb="FF383838"/>
        <rFont val="Calibri"/>
        <family val="2"/>
        <scheme val="minor"/>
      </rPr>
      <t>(UK)</t>
    </r>
  </si>
  <si>
    <r>
      <rPr>
        <b/>
        <sz val="12"/>
        <color theme="1"/>
        <rFont val="Calibri"/>
        <family val="2"/>
        <scheme val="minor"/>
      </rPr>
      <t>F</t>
    </r>
    <r>
      <rPr>
        <sz val="12"/>
        <color theme="1"/>
        <rFont val="Calibri"/>
        <family val="2"/>
        <scheme val="minor"/>
      </rPr>
      <t>alkland Islands </t>
    </r>
    <r>
      <rPr>
        <i/>
        <sz val="12"/>
        <color rgb="FF383838"/>
        <rFont val="Calibri"/>
        <family val="2"/>
        <scheme val="minor"/>
      </rPr>
      <t>(UK)</t>
    </r>
  </si>
  <si>
    <r>
      <rPr>
        <b/>
        <sz val="12"/>
        <color theme="1"/>
        <rFont val="Calibri"/>
        <family val="2"/>
        <scheme val="minor"/>
      </rPr>
      <t>W</t>
    </r>
    <r>
      <rPr>
        <sz val="12"/>
        <color theme="1"/>
        <rFont val="Calibri"/>
        <family val="2"/>
        <scheme val="minor"/>
      </rPr>
      <t>allis and Futuna </t>
    </r>
    <r>
      <rPr>
        <i/>
        <sz val="12"/>
        <color rgb="FF383838"/>
        <rFont val="Calibri"/>
        <family val="2"/>
        <scheme val="minor"/>
      </rPr>
      <t>(France)</t>
    </r>
  </si>
  <si>
    <r>
      <rPr>
        <b/>
        <sz val="12"/>
        <color theme="1"/>
        <rFont val="Calibri"/>
        <family val="2"/>
        <scheme val="minor"/>
      </rPr>
      <t>K</t>
    </r>
    <r>
      <rPr>
        <sz val="12"/>
        <color theme="1"/>
        <rFont val="Calibri"/>
        <family val="2"/>
        <scheme val="minor"/>
      </rPr>
      <t>azakhstan</t>
    </r>
  </si>
  <si>
    <r>
      <rPr>
        <b/>
        <sz val="12"/>
        <color theme="1"/>
        <rFont val="Calibri"/>
        <family val="2"/>
        <scheme val="minor"/>
      </rPr>
      <t>Y</t>
    </r>
    <r>
      <rPr>
        <sz val="12"/>
        <color theme="1"/>
        <rFont val="Calibri"/>
        <family val="2"/>
        <scheme val="minor"/>
      </rPr>
      <t>emen</t>
    </r>
  </si>
  <si>
    <r>
      <rPr>
        <b/>
        <sz val="12"/>
        <color theme="1"/>
        <rFont val="Calibri"/>
        <family val="2"/>
        <scheme val="minor"/>
      </rPr>
      <t>G</t>
    </r>
    <r>
      <rPr>
        <sz val="12"/>
        <color theme="1"/>
        <rFont val="Calibri"/>
        <family val="2"/>
        <scheme val="minor"/>
      </rPr>
      <t>ambia</t>
    </r>
  </si>
  <si>
    <r>
      <rPr>
        <b/>
        <sz val="12"/>
        <color theme="1"/>
        <rFont val="Calibri"/>
        <family val="2"/>
        <scheme val="minor"/>
      </rPr>
      <t>Z</t>
    </r>
    <r>
      <rPr>
        <sz val="12"/>
        <color theme="1"/>
        <rFont val="Calibri"/>
        <family val="2"/>
        <scheme val="minor"/>
      </rPr>
      <t>ambia</t>
    </r>
  </si>
  <si>
    <r>
      <rPr>
        <b/>
        <sz val="12"/>
        <color theme="1"/>
        <rFont val="Calibri"/>
        <family val="2"/>
        <scheme val="minor"/>
      </rPr>
      <t>C</t>
    </r>
    <r>
      <rPr>
        <sz val="12"/>
        <color theme="1"/>
        <rFont val="Calibri"/>
        <family val="2"/>
        <scheme val="minor"/>
      </rPr>
      <t>abo Verde</t>
    </r>
  </si>
  <si>
    <r>
      <t>Gibraltar </t>
    </r>
    <r>
      <rPr>
        <i/>
        <sz val="12"/>
        <color rgb="FF383838"/>
        <rFont val="Calibri"/>
        <family val="2"/>
        <scheme val="minor"/>
      </rPr>
      <t>(UK)</t>
    </r>
  </si>
  <si>
    <r>
      <rPr>
        <b/>
        <sz val="12"/>
        <color theme="1"/>
        <rFont val="Calibri"/>
        <family val="2"/>
        <scheme val="minor"/>
      </rPr>
      <t>L</t>
    </r>
    <r>
      <rPr>
        <sz val="12"/>
        <color theme="1"/>
        <rFont val="Calibri"/>
        <family val="2"/>
        <scheme val="minor"/>
      </rPr>
      <t>aos</t>
    </r>
  </si>
  <si>
    <r>
      <rPr>
        <b/>
        <sz val="12"/>
        <color theme="1"/>
        <rFont val="Calibri"/>
        <family val="2"/>
        <scheme val="minor"/>
      </rPr>
      <t>O</t>
    </r>
    <r>
      <rPr>
        <sz val="12"/>
        <color theme="1"/>
        <rFont val="Calibri"/>
        <family val="2"/>
        <scheme val="minor"/>
      </rPr>
      <t>man</t>
    </r>
  </si>
  <si>
    <t>North Macedonia</t>
  </si>
  <si>
    <t>Myanmar</t>
  </si>
  <si>
    <t>You have correctly calculated the slope and y-intercept for the data provided, using appropriate Excel functions (6 points).  You have formatted your slope and intercept as Number with 0 decimals (1 point).</t>
  </si>
  <si>
    <t>Your formulas for Average Weekly Incomes are correct, using cell references for the slope, y-intercept, and years of education (6 points).  You have formatted these entries as Currency with 0 decimals (1 point).</t>
  </si>
  <si>
    <t>Scatter Plot</t>
  </si>
  <si>
    <t>You have included an XY-Scatterplot of the BLS data (3 points), adding an appropriate title and axis labels (3 points).</t>
  </si>
  <si>
    <t>You have added a trendline to your scatterplot (1 point), extending it to 8 years on the left and 24 years on the right (1 point).</t>
  </si>
  <si>
    <t>You have identified the correct units for your final quantities, using the units abbreviations (including capitalization) provided in the conversion factors table. (1 point each)</t>
  </si>
  <si>
    <t>You have identified the conversion ratios to use, using correct units abbreviations from the table (including capitalization). (1 point each)</t>
  </si>
  <si>
    <t>Your formulas for the ratios are correct, using appropriate cell references. (2 points each)</t>
  </si>
  <si>
    <t>Your final quantity formulas are correct and use cell references for all inputs. (2 points each)</t>
  </si>
  <si>
    <t>Temperature Conversions</t>
  </si>
  <si>
    <t>Your Fahrenheit to Celsius conversion formulas are correct and use cell references.  The calculations are direct and do not use built-in Excel functions. (2 points each)</t>
  </si>
  <si>
    <t>You have entered the first two letters of your first and last names, using the letter M if one or both names consist of only one letter. (1/2 point each)</t>
  </si>
  <si>
    <t>You have chosen appropriate countries from the list provided below the table, using the procedure described in the instructions. (1/2 point each)</t>
  </si>
  <si>
    <t>You have entered the correct currency codes for your countries. (1 point each)</t>
  </si>
  <si>
    <t>You have provided each exchange rate to at least 3 significant digits. (1 point each)</t>
  </si>
  <si>
    <t>The trip budget in the foreign currency is a correct Excel formula, using cell references. (2 points each)</t>
  </si>
  <si>
    <t>Your calculation of the value of the foreign currency units into dollars is a correct Excel formula, using cell references. (2 points each)</t>
  </si>
  <si>
    <t>Make sure to use formulas for all "gold"-shaded cells and that these are formatted as currency (number) with appropriate codes.</t>
  </si>
  <si>
    <t>Y-Intercept (b)</t>
  </si>
  <si>
    <r>
      <rPr>
        <b/>
        <sz val="20"/>
        <color rgb="FF000000"/>
        <rFont val="Calibri"/>
        <family val="2"/>
        <scheme val="minor"/>
      </rPr>
      <t xml:space="preserve">3 </t>
    </r>
    <r>
      <rPr>
        <sz val="11"/>
        <color rgb="FF000000"/>
        <rFont val="Calibri"/>
        <family val="2"/>
        <scheme val="minor"/>
      </rPr>
      <t>Below, insert an XY-scatterplot of the BLS Data in columns A and B (</t>
    </r>
    <r>
      <rPr>
        <b/>
        <sz val="11"/>
        <color rgb="FF000000"/>
        <rFont val="Calibri"/>
        <family val="2"/>
        <scheme val="minor"/>
      </rPr>
      <t>not</t>
    </r>
    <r>
      <rPr>
        <sz val="11"/>
        <color rgb="FF000000"/>
        <rFont val="Calibri"/>
        <family val="2"/>
        <scheme val="minor"/>
      </rPr>
      <t xml:space="preserve"> the predicted data in columns D and E). To that add a trendline forecasting backward to 8 years and forward to 24 years. (That is, the line should start at 8 years and end at 24 years on the horizontal axis.) Be sure to include an appropriate chart title and axis titles on the chart. </t>
    </r>
  </si>
  <si>
    <t>Exchange rate for USD 1.00 ($1.00) into foreign currency to at least 3 significant digits if possible</t>
  </si>
  <si>
    <t>Major Assignment 1 Grading Sheet (11/06/2025)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</si>
</sst>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0.0000"/>
    <numFmt numFmtId="166" formatCode="###.##0\ \°\F"/>
    <numFmt numFmtId="167" formatCode="###.##0\ \°\C"/>
    <numFmt numFmtId="168" formatCode="[$TJS]\ #,##0.00"/>
    <numFmt numFmtId="169" formatCode="0.000"/>
    <numFmt numFmtId="170" formatCode="&quot;$&quot;#,##0"/>
  </numFmts>
  <fonts count="25">
    <font>
      <sz val="11"/>
      <color theme="1"/>
      <name val="Calibri"/>
      <family val="2"/>
      <scheme val="minor"/>
    </font>
    <font>
      <sz val="12"/>
      <color theme="1"/>
      <name val="Calibri"/>
      <family val="2"/>
      <scheme val="minor"/>
    </font>
    <font>
      <b/>
      <sz val="11"/>
      <color theme="1"/>
      <name val="Calibri"/>
      <family val="2"/>
      <scheme val="minor"/>
    </font>
    <font>
      <b/>
      <u/>
      <sz val="18"/>
      <color theme="1"/>
      <name val="Calibri (Body)"/>
    </font>
    <font>
      <u/>
      <sz val="11"/>
      <color theme="10"/>
      <name val="Calibri"/>
      <family val="2"/>
      <scheme val="minor"/>
    </font>
    <font>
      <b/>
      <sz val="12"/>
      <color theme="1"/>
      <name val="Calibri"/>
      <family val="2"/>
      <scheme val="minor"/>
    </font>
    <font>
      <b/>
      <sz val="20"/>
      <color rgb="FF000000"/>
      <name val="Calibri"/>
      <family val="2"/>
    </font>
    <font>
      <sz val="11"/>
      <color rgb="FF000000"/>
      <name val="Calibri"/>
      <family val="2"/>
    </font>
    <font>
      <b/>
      <u/>
      <sz val="11"/>
      <color rgb="FF000000"/>
      <name val="Calibri"/>
      <family val="2"/>
    </font>
    <font>
      <sz val="11"/>
      <color rgb="FF000000"/>
      <name val="Calibri"/>
      <family val="2"/>
      <scheme val="minor"/>
    </font>
    <font>
      <sz val="11"/>
      <color rgb="FF000000"/>
      <name val="Calibri"/>
      <family val="1"/>
      <scheme val="minor"/>
    </font>
    <font>
      <b/>
      <sz val="11"/>
      <color rgb="FF000000"/>
      <name val="Calibri"/>
      <family val="2"/>
      <scheme val="minor"/>
    </font>
    <font>
      <b/>
      <sz val="20"/>
      <color rgb="FF000000"/>
      <name val="Calibri"/>
      <family val="2"/>
      <scheme val="minor"/>
    </font>
    <font>
      <u/>
      <sz val="14"/>
      <color theme="10"/>
      <name val="Calibri"/>
      <family val="2"/>
      <scheme val="minor"/>
    </font>
    <font>
      <b/>
      <sz val="20"/>
      <color rgb="FF000000"/>
      <name val="Times New Roman"/>
      <family val="1"/>
    </font>
    <font>
      <sz val="12"/>
      <color rgb="FF7030A0"/>
      <name val="Calibri"/>
      <family val="2"/>
      <scheme val="minor"/>
    </font>
    <font>
      <b/>
      <sz val="12"/>
      <color rgb="FF7030A0"/>
      <name val="Calibri"/>
      <family val="2"/>
      <scheme val="minor"/>
    </font>
    <font>
      <b/>
      <sz val="11"/>
      <color rgb="FF000000"/>
      <name val="Calibri"/>
      <family val="2"/>
    </font>
    <font>
      <sz val="11"/>
      <color rgb="FF000000"/>
      <name val="Calibri"/>
      <family val="2"/>
    </font>
    <font>
      <i/>
      <sz val="12"/>
      <color rgb="FF383838"/>
      <name val="Calibri"/>
      <family val="2"/>
      <scheme val="minor"/>
    </font>
    <font>
      <b/>
      <sz val="11"/>
      <color theme="0" tint="-4.9989318521683403E-2"/>
      <name val="Calibri"/>
      <family val="2"/>
      <scheme val="minor"/>
    </font>
    <font>
      <b/>
      <sz val="16"/>
      <color theme="0" tint="-4.9989318521683403E-2"/>
      <name val="Calibri"/>
      <family val="2"/>
      <scheme val="minor"/>
    </font>
    <font>
      <b/>
      <sz val="11"/>
      <color theme="0"/>
      <name val="Calibri"/>
      <family val="2"/>
      <scheme val="minor"/>
    </font>
    <font>
      <sz val="11"/>
      <name val="Calibri"/>
      <family val="2"/>
      <scheme val="minor"/>
    </font>
    <font>
      <b/>
      <sz val="1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E5ECE"/>
        <bgColor indexed="64"/>
      </patternFill>
    </fill>
    <fill>
      <patternFill patternType="solid">
        <fgColor rgb="FF7030A0"/>
        <bgColor indexed="64"/>
      </patternFill>
    </fill>
  </fills>
  <borders count="94">
    <border>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auto="1"/>
      </left>
      <right style="thin">
        <color auto="1"/>
      </right>
      <top style="medium">
        <color indexed="64"/>
      </top>
      <bottom style="medium">
        <color indexed="64"/>
      </bottom>
      <diagonal style="thin">
        <color auto="1"/>
      </diagonal>
    </border>
    <border>
      <left/>
      <right/>
      <top style="medium">
        <color indexed="64"/>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indexed="64"/>
      </left>
      <right style="medium">
        <color indexed="64"/>
      </right>
      <top/>
      <bottom style="thin">
        <color auto="1"/>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auto="1"/>
      </right>
      <top style="medium">
        <color auto="1"/>
      </top>
      <bottom style="thin">
        <color auto="1"/>
      </bottom>
      <diagonal/>
    </border>
    <border>
      <left style="medium">
        <color rgb="FF000000"/>
      </left>
      <right style="medium">
        <color rgb="FF000000"/>
      </right>
      <top/>
      <bottom/>
      <diagonal/>
    </border>
    <border>
      <left/>
      <right style="thin">
        <color auto="1"/>
      </right>
      <top/>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medium">
        <color rgb="FF000000"/>
      </left>
      <right style="thin">
        <color auto="1"/>
      </right>
      <top/>
      <bottom style="medium">
        <color rgb="FF000000"/>
      </bottom>
      <diagonal/>
    </border>
    <border>
      <left style="thin">
        <color auto="1"/>
      </left>
      <right style="medium">
        <color rgb="FF000000"/>
      </right>
      <top/>
      <bottom style="medium">
        <color rgb="FF000000"/>
      </bottom>
      <diagonal/>
    </border>
    <border>
      <left style="medium">
        <color indexed="64"/>
      </left>
      <right style="medium">
        <color auto="1"/>
      </right>
      <top style="medium">
        <color rgb="FF000000"/>
      </top>
      <bottom/>
      <diagonal/>
    </border>
    <border>
      <left/>
      <right style="medium">
        <color indexed="64"/>
      </right>
      <top style="medium">
        <color indexed="64"/>
      </top>
      <bottom style="medium">
        <color rgb="FF000000"/>
      </bottom>
      <diagonal/>
    </border>
    <border>
      <left/>
      <right/>
      <top style="medium">
        <color indexed="64"/>
      </top>
      <bottom style="medium">
        <color indexed="64"/>
      </bottom>
      <diagonal/>
    </border>
    <border>
      <left style="medium">
        <color auto="1"/>
      </left>
      <right style="thin">
        <color auto="1"/>
      </right>
      <top style="medium">
        <color auto="1"/>
      </top>
      <bottom style="thin">
        <color auto="1"/>
      </bottom>
      <diagonal/>
    </border>
    <border>
      <left/>
      <right/>
      <top style="medium">
        <color indexed="64"/>
      </top>
      <bottom style="medium">
        <color rgb="FF000000"/>
      </bottom>
      <diagonal/>
    </border>
  </borders>
  <cellStyleXfs count="2">
    <xf numFmtId="0" fontId="0" fillId="0" borderId="0"/>
    <xf numFmtId="0" fontId="4" fillId="0" borderId="0" applyNumberFormat="0" applyFill="0" applyBorder="0" applyAlignment="0" applyProtection="0"/>
  </cellStyleXfs>
  <cellXfs count="304">
    <xf numFmtId="0" fontId="0" fillId="0" borderId="0" xfId="0"/>
    <xf numFmtId="0" fontId="0" fillId="0" borderId="0" xfId="0" applyProtection="1">
      <protection locked="0"/>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0" fillId="0" borderId="28" xfId="0" applyBorder="1" applyAlignment="1">
      <alignment horizontal="center" vertical="center" wrapText="1"/>
    </xf>
    <xf numFmtId="0" fontId="0" fillId="6" borderId="27" xfId="0" applyFill="1" applyBorder="1" applyAlignment="1">
      <alignment horizontal="center" vertical="center" wrapText="1"/>
    </xf>
    <xf numFmtId="0" fontId="0" fillId="7" borderId="27" xfId="0"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0" fillId="10" borderId="27" xfId="0" applyFill="1" applyBorder="1" applyAlignment="1">
      <alignment horizontal="center" vertical="center" wrapText="1"/>
    </xf>
    <xf numFmtId="0" fontId="0" fillId="0" borderId="36" xfId="0" applyBorder="1" applyAlignment="1">
      <alignment vertical="top" wrapText="1"/>
    </xf>
    <xf numFmtId="0" fontId="2" fillId="0" borderId="36" xfId="0" applyFont="1" applyBorder="1" applyAlignment="1">
      <alignment vertical="center" wrapText="1"/>
    </xf>
    <xf numFmtId="0" fontId="2" fillId="0" borderId="41" xfId="0" applyFont="1" applyBorder="1" applyAlignment="1">
      <alignment vertical="center" wrapText="1"/>
    </xf>
    <xf numFmtId="49" fontId="1" fillId="0" borderId="0" xfId="0" applyNumberFormat="1" applyFont="1" applyAlignment="1" applyProtection="1">
      <alignment vertical="center" wrapText="1"/>
      <protection locked="0"/>
    </xf>
    <xf numFmtId="0" fontId="0" fillId="4" borderId="3" xfId="0" applyFill="1" applyBorder="1" applyAlignment="1" applyProtection="1">
      <alignment horizontal="center" vertical="center"/>
      <protection hidden="1"/>
    </xf>
    <xf numFmtId="0" fontId="0" fillId="4" borderId="38" xfId="0" applyFill="1" applyBorder="1" applyAlignment="1" applyProtection="1">
      <alignment horizontal="center" vertical="center" wrapText="1"/>
      <protection hidden="1"/>
    </xf>
    <xf numFmtId="0" fontId="0" fillId="4" borderId="13" xfId="0" applyFill="1" applyBorder="1" applyAlignment="1" applyProtection="1">
      <alignment horizontal="center" vertical="center" wrapText="1"/>
      <protection hidden="1"/>
    </xf>
    <xf numFmtId="0" fontId="0" fillId="10" borderId="38" xfId="0" applyFill="1"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6" borderId="38" xfId="0" applyFill="1" applyBorder="1" applyAlignment="1" applyProtection="1">
      <alignment horizontal="center" vertical="center" wrapText="1"/>
      <protection hidden="1"/>
    </xf>
    <xf numFmtId="0" fontId="0" fillId="7" borderId="38" xfId="0" applyFill="1" applyBorder="1" applyAlignment="1" applyProtection="1">
      <alignment horizontal="center" vertical="center" wrapText="1"/>
      <protection hidden="1"/>
    </xf>
    <xf numFmtId="0" fontId="0" fillId="0" borderId="37"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0" fillId="0" borderId="0" xfId="0" applyAlignment="1">
      <alignment horizontal="center" vertical="center"/>
    </xf>
    <xf numFmtId="0" fontId="1" fillId="0" borderId="0" xfId="0" applyFont="1" applyAlignment="1" applyProtection="1">
      <alignment vertical="center" wrapText="1"/>
      <protection hidden="1"/>
    </xf>
    <xf numFmtId="0" fontId="0" fillId="0" borderId="0" xfId="0" applyAlignment="1" applyProtection="1">
      <alignment horizontal="center" vertical="center" wrapText="1"/>
      <protection hidden="1"/>
    </xf>
    <xf numFmtId="1" fontId="0" fillId="4" borderId="38" xfId="0" applyNumberFormat="1" applyFill="1" applyBorder="1" applyAlignment="1" applyProtection="1">
      <alignment horizontal="center" vertical="center" wrapText="1"/>
      <protection hidden="1"/>
    </xf>
    <xf numFmtId="165" fontId="0" fillId="4" borderId="3" xfId="0" applyNumberFormat="1" applyFill="1" applyBorder="1" applyAlignment="1" applyProtection="1">
      <alignment horizontal="center" vertical="center"/>
      <protection hidden="1"/>
    </xf>
    <xf numFmtId="0" fontId="0" fillId="4" borderId="13" xfId="0" applyFill="1" applyBorder="1" applyAlignment="1" applyProtection="1">
      <alignment horizontal="center" vertical="center"/>
      <protection hidden="1"/>
    </xf>
    <xf numFmtId="1" fontId="0" fillId="4" borderId="3" xfId="0" applyNumberFormat="1" applyFill="1" applyBorder="1" applyAlignment="1" applyProtection="1">
      <alignment horizontal="center" vertical="center"/>
      <protection hidden="1"/>
    </xf>
    <xf numFmtId="1" fontId="0" fillId="0" borderId="0" xfId="0" applyNumberFormat="1" applyAlignment="1" applyProtection="1">
      <alignment horizontal="center" vertical="center" wrapText="1"/>
      <protection hidden="1"/>
    </xf>
    <xf numFmtId="0" fontId="0" fillId="0" borderId="0" xfId="0" applyAlignment="1" applyProtection="1">
      <alignment horizontal="center" vertical="center"/>
      <protection hidden="1"/>
    </xf>
    <xf numFmtId="1" fontId="0" fillId="0" borderId="0" xfId="0" applyNumberFormat="1" applyAlignment="1" applyProtection="1">
      <alignment horizontal="center" vertical="center"/>
      <protection hidden="1"/>
    </xf>
    <xf numFmtId="2" fontId="0" fillId="4" borderId="3" xfId="0" applyNumberFormat="1"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1" fontId="0" fillId="4" borderId="2" xfId="0" applyNumberFormat="1" applyFill="1" applyBorder="1" applyAlignment="1" applyProtection="1">
      <alignment horizontal="center" vertical="center"/>
      <protection hidden="1"/>
    </xf>
    <xf numFmtId="0" fontId="0" fillId="4" borderId="55" xfId="0" applyFill="1" applyBorder="1" applyAlignment="1" applyProtection="1">
      <alignment horizontal="center" vertical="center"/>
      <protection hidden="1"/>
    </xf>
    <xf numFmtId="0" fontId="0" fillId="4" borderId="5" xfId="0" applyFill="1" applyBorder="1" applyAlignment="1" applyProtection="1">
      <alignment horizontal="center" vertical="center" wrapText="1"/>
      <protection hidden="1"/>
    </xf>
    <xf numFmtId="0" fontId="0" fillId="4" borderId="5" xfId="0" applyFill="1" applyBorder="1" applyAlignment="1" applyProtection="1">
      <alignment horizontal="center" vertical="center"/>
      <protection hidden="1"/>
    </xf>
    <xf numFmtId="0" fontId="0" fillId="4" borderId="35" xfId="0" applyFill="1" applyBorder="1" applyAlignment="1" applyProtection="1">
      <alignment horizontal="center" vertical="center"/>
      <protection hidden="1"/>
    </xf>
    <xf numFmtId="0" fontId="0" fillId="7" borderId="5"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0" borderId="0" xfId="0" applyAlignment="1" applyProtection="1">
      <alignment horizontal="left"/>
      <protection locked="0"/>
    </xf>
    <xf numFmtId="0" fontId="0" fillId="0" borderId="0" xfId="0" applyAlignment="1" applyProtection="1">
      <alignment wrapText="1"/>
      <protection hidden="1"/>
    </xf>
    <xf numFmtId="0" fontId="0" fillId="0" borderId="0" xfId="0" applyAlignment="1" applyProtection="1">
      <alignment horizontal="left" wrapText="1"/>
      <protection hidden="1"/>
    </xf>
    <xf numFmtId="0" fontId="0" fillId="2" borderId="5" xfId="0" applyFill="1" applyBorder="1" applyAlignment="1" applyProtection="1">
      <alignment horizontal="center" vertical="center"/>
      <protection hidden="1"/>
    </xf>
    <xf numFmtId="0" fontId="0" fillId="2" borderId="5" xfId="0" applyFill="1" applyBorder="1" applyAlignment="1" applyProtection="1">
      <alignment horizontal="center" vertical="center" wrapText="1"/>
      <protection hidden="1"/>
    </xf>
    <xf numFmtId="0" fontId="0" fillId="0" borderId="13"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0" fillId="4" borderId="54" xfId="0" applyFill="1" applyBorder="1" applyAlignment="1" applyProtection="1">
      <alignment horizontal="center" vertical="center"/>
      <protection hidden="1"/>
    </xf>
    <xf numFmtId="0" fontId="0" fillId="10" borderId="32" xfId="0" applyFill="1" applyBorder="1" applyAlignment="1" applyProtection="1">
      <alignment horizontal="center" vertical="center"/>
      <protection locked="0"/>
    </xf>
    <xf numFmtId="0" fontId="0" fillId="10" borderId="39" xfId="0"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0" fontId="0" fillId="4" borderId="54" xfId="0" applyFill="1" applyBorder="1" applyAlignment="1" applyProtection="1">
      <alignment horizontal="center" vertical="center" wrapText="1"/>
      <protection hidden="1"/>
    </xf>
    <xf numFmtId="0" fontId="2" fillId="2" borderId="50" xfId="0" applyFont="1" applyFill="1" applyBorder="1" applyAlignment="1" applyProtection="1">
      <alignment horizontal="left" vertical="center" wrapText="1"/>
      <protection locked="0"/>
    </xf>
    <xf numFmtId="0" fontId="0" fillId="4" borderId="48" xfId="0" applyFill="1" applyBorder="1" applyAlignment="1" applyProtection="1">
      <alignment horizontal="center" vertical="center"/>
      <protection hidden="1"/>
    </xf>
    <xf numFmtId="0" fontId="0" fillId="10" borderId="7" xfId="0" applyFill="1" applyBorder="1" applyAlignment="1" applyProtection="1">
      <alignment horizontal="center" vertical="center"/>
      <protection locked="0"/>
    </xf>
    <xf numFmtId="0" fontId="0" fillId="10" borderId="3" xfId="0" applyFill="1" applyBorder="1" applyAlignment="1" applyProtection="1">
      <alignment horizontal="center" vertical="center"/>
      <protection locked="0"/>
    </xf>
    <xf numFmtId="0" fontId="0" fillId="10" borderId="46" xfId="0" applyFill="1" applyBorder="1" applyAlignment="1" applyProtection="1">
      <alignment horizontal="center" vertical="center"/>
      <protection locked="0"/>
    </xf>
    <xf numFmtId="0" fontId="0" fillId="4" borderId="48" xfId="0" applyFill="1" applyBorder="1" applyAlignment="1" applyProtection="1">
      <alignment horizontal="center" vertical="center" wrapText="1"/>
      <protection hidden="1"/>
    </xf>
    <xf numFmtId="169" fontId="0" fillId="4" borderId="48" xfId="0" applyNumberFormat="1" applyFill="1" applyBorder="1" applyAlignment="1" applyProtection="1">
      <alignment horizontal="center" vertical="center"/>
      <protection hidden="1"/>
    </xf>
    <xf numFmtId="0" fontId="0" fillId="6" borderId="7"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168" fontId="0" fillId="4" borderId="48" xfId="0" applyNumberFormat="1" applyFill="1" applyBorder="1" applyAlignment="1" applyProtection="1">
      <alignment horizontal="center" vertical="center"/>
      <protection hidden="1"/>
    </xf>
    <xf numFmtId="0" fontId="2" fillId="2" borderId="51" xfId="0" applyFont="1" applyFill="1" applyBorder="1" applyAlignment="1" applyProtection="1">
      <alignment horizontal="left" vertical="center" wrapText="1"/>
      <protection locked="0"/>
    </xf>
    <xf numFmtId="0" fontId="0" fillId="4" borderId="49" xfId="0" applyFill="1" applyBorder="1" applyAlignment="1" applyProtection="1">
      <alignment horizontal="center" vertical="center" wrapText="1"/>
      <protection hidden="1"/>
    </xf>
    <xf numFmtId="0" fontId="0" fillId="0" borderId="0" xfId="0" applyAlignment="1" applyProtection="1">
      <alignment wrapText="1"/>
      <protection locked="0"/>
    </xf>
    <xf numFmtId="1" fontId="0" fillId="3" borderId="5" xfId="0" applyNumberFormat="1" applyFill="1" applyBorder="1" applyAlignment="1" applyProtection="1">
      <alignment horizontal="center" vertical="center" wrapText="1"/>
      <protection hidden="1"/>
    </xf>
    <xf numFmtId="0" fontId="0" fillId="0" borderId="7" xfId="0" applyBorder="1" applyAlignment="1" applyProtection="1">
      <alignment horizontal="left" vertical="center" wrapText="1"/>
      <protection locked="0"/>
    </xf>
    <xf numFmtId="1" fontId="0" fillId="3" borderId="10" xfId="0" applyNumberFormat="1" applyFill="1" applyBorder="1" applyAlignment="1" applyProtection="1">
      <alignment horizontal="center" vertical="center" wrapText="1"/>
      <protection hidden="1"/>
    </xf>
    <xf numFmtId="1" fontId="0" fillId="3" borderId="3" xfId="0" applyNumberFormat="1" applyFill="1" applyBorder="1" applyAlignment="1" applyProtection="1">
      <alignment horizontal="center" vertical="center" wrapText="1"/>
      <protection hidden="1"/>
    </xf>
    <xf numFmtId="0" fontId="2" fillId="4" borderId="19" xfId="0" applyFont="1" applyFill="1" applyBorder="1" applyAlignment="1">
      <alignment horizontal="center" vertical="center" wrapText="1"/>
    </xf>
    <xf numFmtId="1" fontId="0" fillId="3" borderId="20"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hidden="1"/>
    </xf>
    <xf numFmtId="0" fontId="0" fillId="0" borderId="0" xfId="0" applyAlignment="1">
      <alignment horizontal="center" vertical="center" wrapText="1"/>
    </xf>
    <xf numFmtId="1" fontId="0" fillId="3" borderId="19" xfId="0" applyNumberFormat="1" applyFill="1" applyBorder="1" applyAlignment="1" applyProtection="1">
      <alignment horizontal="center" vertical="center" wrapText="1"/>
      <protection hidden="1"/>
    </xf>
    <xf numFmtId="0" fontId="0" fillId="0" borderId="36" xfId="0"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0" fillId="0" borderId="0" xfId="0" applyAlignment="1">
      <alignment horizontal="left" vertical="center" wrapText="1"/>
    </xf>
    <xf numFmtId="10" fontId="0" fillId="3" borderId="19" xfId="0" applyNumberFormat="1" applyFill="1" applyBorder="1" applyAlignment="1" applyProtection="1">
      <alignment horizontal="center" vertical="center" wrapText="1"/>
      <protection hidden="1"/>
    </xf>
    <xf numFmtId="10" fontId="2" fillId="3" borderId="19" xfId="0" applyNumberFormat="1" applyFont="1" applyFill="1" applyBorder="1" applyAlignment="1" applyProtection="1">
      <alignment horizontal="center" vertical="center" wrapText="1"/>
      <protection hidden="1"/>
    </xf>
    <xf numFmtId="2" fontId="0" fillId="3" borderId="19" xfId="0" applyNumberFormat="1" applyFill="1" applyBorder="1" applyAlignment="1">
      <alignment horizontal="center" vertical="center" wrapText="1"/>
    </xf>
    <xf numFmtId="2" fontId="2" fillId="5" borderId="19" xfId="0" applyNumberFormat="1" applyFont="1" applyFill="1" applyBorder="1" applyAlignment="1">
      <alignment horizontal="center" vertical="center" wrapText="1"/>
    </xf>
    <xf numFmtId="0" fontId="0" fillId="10" borderId="60"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0" fillId="10" borderId="39"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4" borderId="19" xfId="0" applyFill="1" applyBorder="1" applyAlignment="1" applyProtection="1">
      <alignment horizontal="center" vertical="center"/>
      <protection hidden="1"/>
    </xf>
    <xf numFmtId="0" fontId="0" fillId="10" borderId="6" xfId="0" applyFill="1" applyBorder="1" applyAlignment="1" applyProtection="1">
      <alignment horizontal="center" vertical="center"/>
      <protection locked="0"/>
    </xf>
    <xf numFmtId="0" fontId="0" fillId="4" borderId="0" xfId="0" applyFill="1" applyAlignment="1">
      <alignment horizontal="center" vertical="center" wrapText="1"/>
    </xf>
    <xf numFmtId="0" fontId="0" fillId="2" borderId="58" xfId="0" applyFill="1" applyBorder="1" applyAlignment="1" applyProtection="1">
      <alignment horizontal="center" vertical="center" wrapText="1"/>
      <protection hidden="1"/>
    </xf>
    <xf numFmtId="0" fontId="0" fillId="2" borderId="39" xfId="0" applyFill="1" applyBorder="1" applyAlignment="1" applyProtection="1">
      <alignment horizontal="center" vertical="center"/>
      <protection hidden="1"/>
    </xf>
    <xf numFmtId="0" fontId="0" fillId="2" borderId="59" xfId="0" applyFill="1" applyBorder="1" applyAlignment="1" applyProtection="1">
      <alignment horizontal="center" vertical="center"/>
      <protection hidden="1"/>
    </xf>
    <xf numFmtId="0" fontId="0" fillId="4" borderId="59" xfId="0" applyFill="1" applyBorder="1" applyAlignment="1" applyProtection="1">
      <alignment horizontal="center" wrapText="1"/>
      <protection locked="0"/>
    </xf>
    <xf numFmtId="0" fontId="2" fillId="2" borderId="1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74" xfId="0" applyFont="1" applyFill="1" applyBorder="1" applyAlignment="1">
      <alignment horizontal="center" vertical="center"/>
    </xf>
    <xf numFmtId="0" fontId="0" fillId="8" borderId="72" xfId="0" applyFill="1" applyBorder="1" applyAlignment="1" applyProtection="1">
      <alignment horizontal="center" vertical="center"/>
      <protection hidden="1"/>
    </xf>
    <xf numFmtId="0" fontId="0" fillId="8" borderId="74" xfId="0" applyFill="1" applyBorder="1" applyAlignment="1" applyProtection="1">
      <alignment horizontal="center" vertical="center"/>
      <protection hidden="1"/>
    </xf>
    <xf numFmtId="0" fontId="0" fillId="8" borderId="85" xfId="0" applyFill="1" applyBorder="1" applyAlignment="1" applyProtection="1">
      <alignment horizontal="center" vertical="center"/>
      <protection hidden="1"/>
    </xf>
    <xf numFmtId="0" fontId="2" fillId="2" borderId="87"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0" fillId="4" borderId="72" xfId="0" applyFill="1" applyBorder="1" applyAlignment="1" applyProtection="1">
      <alignment horizontal="center" vertical="center"/>
      <protection hidden="1"/>
    </xf>
    <xf numFmtId="0" fontId="0" fillId="4" borderId="74" xfId="0" applyFill="1" applyBorder="1" applyAlignment="1" applyProtection="1">
      <alignment horizontal="center" vertical="center"/>
      <protection hidden="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0" fillId="4" borderId="85" xfId="0" applyFill="1" applyBorder="1" applyAlignment="1" applyProtection="1">
      <alignment horizontal="center" vertical="center"/>
      <protection hidden="1"/>
    </xf>
    <xf numFmtId="0" fontId="2" fillId="2" borderId="85" xfId="0" applyFont="1" applyFill="1" applyBorder="1" applyAlignment="1">
      <alignment horizontal="center" vertical="center"/>
    </xf>
    <xf numFmtId="170" fontId="0" fillId="4" borderId="86" xfId="0" applyNumberFormat="1" applyFill="1" applyBorder="1" applyAlignment="1" applyProtection="1">
      <alignment horizontal="center" vertical="center" wrapText="1"/>
      <protection hidden="1"/>
    </xf>
    <xf numFmtId="170" fontId="0" fillId="4" borderId="73" xfId="0" applyNumberFormat="1" applyFill="1" applyBorder="1" applyAlignment="1" applyProtection="1">
      <alignment horizontal="center" vertical="center" wrapText="1"/>
      <protection hidden="1"/>
    </xf>
    <xf numFmtId="170" fontId="0" fillId="4" borderId="75" xfId="0" applyNumberFormat="1" applyFill="1" applyBorder="1" applyAlignment="1" applyProtection="1">
      <alignment horizontal="center" vertical="center" wrapText="1"/>
      <protection hidden="1"/>
    </xf>
    <xf numFmtId="0" fontId="0" fillId="7" borderId="86" xfId="0" applyFill="1" applyBorder="1" applyAlignment="1" applyProtection="1">
      <alignment horizontal="center"/>
      <protection locked="0"/>
    </xf>
    <xf numFmtId="0" fontId="0" fillId="7" borderId="75" xfId="0" applyFill="1" applyBorder="1" applyAlignment="1" applyProtection="1">
      <alignment horizontal="center"/>
      <protection locked="0"/>
    </xf>
    <xf numFmtId="0" fontId="0" fillId="7" borderId="73" xfId="0" applyFill="1" applyBorder="1" applyAlignment="1" applyProtection="1">
      <alignment horizontal="center"/>
      <protection locked="0"/>
    </xf>
    <xf numFmtId="166" fontId="2" fillId="7" borderId="49" xfId="0" applyNumberFormat="1" applyFont="1" applyFill="1" applyBorder="1" applyAlignment="1" applyProtection="1">
      <alignment horizontal="center" vertical="center" wrapText="1"/>
      <protection locked="0"/>
    </xf>
    <xf numFmtId="167" fontId="0" fillId="4" borderId="49" xfId="0" applyNumberFormat="1" applyFill="1" applyBorder="1" applyAlignment="1" applyProtection="1">
      <alignment horizontal="center" vertical="center" wrapText="1"/>
      <protection hidden="1"/>
    </xf>
    <xf numFmtId="166" fontId="0" fillId="4" borderId="54" xfId="0" quotePrefix="1" applyNumberFormat="1" applyFill="1" applyBorder="1" applyAlignment="1" applyProtection="1">
      <alignment horizontal="center" vertical="center" wrapText="1"/>
      <protection hidden="1"/>
    </xf>
    <xf numFmtId="167" fontId="2" fillId="7" borderId="54"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64" fontId="0" fillId="4" borderId="5" xfId="0" applyNumberFormat="1" applyFill="1" applyBorder="1" applyAlignment="1" applyProtection="1">
      <alignment horizontal="center" vertical="center" wrapText="1"/>
      <protection hidden="1"/>
    </xf>
    <xf numFmtId="2" fontId="0" fillId="4" borderId="6" xfId="0" applyNumberFormat="1" applyFill="1" applyBorder="1" applyAlignment="1" applyProtection="1">
      <alignment horizontal="center" vertical="center" wrapText="1"/>
      <protection hidden="1"/>
    </xf>
    <xf numFmtId="0" fontId="0" fillId="4" borderId="58" xfId="0" applyFill="1" applyBorder="1" applyAlignment="1" applyProtection="1">
      <alignment horizontal="center" wrapText="1"/>
      <protection locked="0"/>
    </xf>
    <xf numFmtId="0" fontId="0" fillId="10" borderId="38"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0" fontId="0" fillId="7" borderId="38" xfId="0" applyFill="1" applyBorder="1" applyAlignment="1" applyProtection="1">
      <alignment horizontal="center" vertical="center" wrapText="1"/>
      <protection locked="0"/>
    </xf>
    <xf numFmtId="0" fontId="2" fillId="2" borderId="24" xfId="0" applyFont="1" applyFill="1" applyBorder="1" applyAlignment="1" applyProtection="1">
      <alignment horizontal="center" wrapText="1"/>
      <protection hidden="1"/>
    </xf>
    <xf numFmtId="164" fontId="0" fillId="4" borderId="49" xfId="0" applyNumberFormat="1" applyFill="1" applyBorder="1" applyAlignment="1" applyProtection="1">
      <alignment horizontal="center" vertical="center"/>
      <protection hidden="1"/>
    </xf>
    <xf numFmtId="0" fontId="0" fillId="0" borderId="7" xfId="0" applyBorder="1" applyAlignment="1">
      <alignment horizontal="left" vertical="center" wrapText="1"/>
    </xf>
    <xf numFmtId="14" fontId="0" fillId="4" borderId="48" xfId="0" applyNumberFormat="1" applyFill="1" applyBorder="1" applyAlignment="1" applyProtection="1">
      <alignment horizontal="center" vertical="center"/>
      <protection hidden="1"/>
    </xf>
    <xf numFmtId="1" fontId="0" fillId="4" borderId="5" xfId="0" applyNumberFormat="1" applyFill="1" applyBorder="1" applyAlignment="1" applyProtection="1">
      <alignment horizontal="center" vertical="center" wrapText="1"/>
      <protection hidden="1"/>
    </xf>
    <xf numFmtId="0" fontId="0" fillId="0" borderId="5" xfId="0" applyBorder="1" applyAlignment="1">
      <alignment horizontal="left" vertical="center" wrapText="1" indent="1"/>
    </xf>
    <xf numFmtId="0" fontId="0" fillId="0" borderId="10" xfId="0" applyBorder="1" applyAlignment="1">
      <alignment horizontal="left" vertical="center" wrapText="1" indent="1"/>
    </xf>
    <xf numFmtId="0" fontId="0" fillId="0" borderId="3" xfId="0" applyBorder="1" applyAlignment="1">
      <alignment horizontal="left" vertical="center" wrapText="1" indent="1"/>
    </xf>
    <xf numFmtId="0" fontId="0" fillId="0" borderId="82" xfId="0" applyBorder="1" applyAlignment="1">
      <alignment horizontal="left" vertical="center" wrapText="1" indent="1"/>
    </xf>
    <xf numFmtId="0" fontId="0" fillId="0" borderId="31" xfId="0" applyBorder="1" applyAlignment="1">
      <alignment horizontal="left" vertical="center" wrapText="1" indent="1"/>
    </xf>
    <xf numFmtId="0" fontId="0" fillId="0" borderId="39" xfId="0" applyBorder="1" applyAlignment="1">
      <alignment horizontal="left" vertical="center" wrapText="1" indent="1"/>
    </xf>
    <xf numFmtId="0" fontId="0" fillId="0" borderId="16" xfId="0" applyBorder="1" applyAlignment="1">
      <alignment horizontal="left" vertical="center" wrapText="1" indent="1"/>
    </xf>
    <xf numFmtId="0" fontId="0" fillId="0" borderId="10"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2" fillId="0" borderId="91" xfId="0" applyFont="1" applyBorder="1" applyAlignment="1" applyProtection="1">
      <alignment horizontal="center" vertical="center" wrapText="1"/>
      <protection locked="0"/>
    </xf>
    <xf numFmtId="164" fontId="0" fillId="0" borderId="34" xfId="0" applyNumberFormat="1" applyBorder="1" applyAlignment="1" applyProtection="1">
      <alignment horizontal="center" vertical="center"/>
      <protection hidden="1"/>
    </xf>
    <xf numFmtId="0" fontId="1" fillId="4" borderId="92" xfId="0" applyFont="1" applyFill="1" applyBorder="1" applyAlignment="1" applyProtection="1">
      <alignment vertical="center" wrapText="1"/>
      <protection hidden="1"/>
    </xf>
    <xf numFmtId="0" fontId="1" fillId="4" borderId="10" xfId="0" applyFont="1" applyFill="1" applyBorder="1" applyAlignment="1" applyProtection="1">
      <alignment vertical="center" wrapText="1"/>
      <protection hidden="1"/>
    </xf>
    <xf numFmtId="0" fontId="1" fillId="4" borderId="11" xfId="0" applyFont="1" applyFill="1" applyBorder="1" applyAlignment="1" applyProtection="1">
      <alignment vertical="center" wrapText="1"/>
      <protection hidden="1"/>
    </xf>
    <xf numFmtId="0" fontId="1" fillId="4" borderId="38" xfId="0" applyFont="1" applyFill="1" applyBorder="1" applyAlignment="1" applyProtection="1">
      <alignment vertical="center" wrapText="1"/>
      <protection hidden="1"/>
    </xf>
    <xf numFmtId="0" fontId="1" fillId="4" borderId="3" xfId="0" applyFont="1" applyFill="1" applyBorder="1" applyAlignment="1" applyProtection="1">
      <alignment vertical="center" wrapText="1"/>
      <protection hidden="1"/>
    </xf>
    <xf numFmtId="0" fontId="1" fillId="4" borderId="13" xfId="0" applyFont="1" applyFill="1" applyBorder="1" applyAlignment="1" applyProtection="1">
      <alignment vertical="center" wrapText="1"/>
      <protection hidden="1"/>
    </xf>
    <xf numFmtId="0" fontId="1" fillId="4" borderId="13" xfId="0" applyFont="1" applyFill="1" applyBorder="1" applyProtection="1">
      <protection hidden="1"/>
    </xf>
    <xf numFmtId="0" fontId="1" fillId="4" borderId="37" xfId="0" applyFont="1" applyFill="1" applyBorder="1" applyAlignment="1" applyProtection="1">
      <alignment vertical="center" wrapText="1"/>
      <protection hidden="1"/>
    </xf>
    <xf numFmtId="0" fontId="1" fillId="4" borderId="16" xfId="0" applyFont="1" applyFill="1" applyBorder="1" applyAlignment="1" applyProtection="1">
      <alignment vertical="center" wrapText="1"/>
      <protection hidden="1"/>
    </xf>
    <xf numFmtId="0" fontId="1" fillId="4" borderId="17" xfId="0" applyFont="1" applyFill="1" applyBorder="1" applyProtection="1">
      <protection hidden="1"/>
    </xf>
    <xf numFmtId="0" fontId="2" fillId="3" borderId="6"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hidden="1"/>
    </xf>
    <xf numFmtId="0" fontId="2" fillId="2" borderId="4" xfId="0" applyFont="1" applyFill="1" applyBorder="1" applyAlignment="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wrapText="1"/>
      <protection hidden="1"/>
    </xf>
    <xf numFmtId="0" fontId="0" fillId="7" borderId="7" xfId="0" applyNumberFormat="1" applyFill="1" applyBorder="1" applyAlignment="1" applyProtection="1">
      <alignment horizontal="center" vertical="center"/>
      <protection locked="0"/>
    </xf>
    <xf numFmtId="0" fontId="0" fillId="7" borderId="3" xfId="0" applyNumberFormat="1" applyFill="1" applyBorder="1" applyAlignment="1" applyProtection="1">
      <alignment horizontal="center" vertical="center"/>
      <protection locked="0"/>
    </xf>
    <xf numFmtId="0" fontId="0" fillId="7" borderId="46" xfId="0" applyNumberFormat="1" applyFill="1" applyBorder="1" applyAlignment="1" applyProtection="1">
      <alignment horizontal="center" vertical="center"/>
      <protection locked="0"/>
    </xf>
    <xf numFmtId="0" fontId="0" fillId="7" borderId="52" xfId="0" applyNumberFormat="1" applyFill="1" applyBorder="1" applyAlignment="1" applyProtection="1">
      <alignment horizontal="center" vertical="center"/>
      <protection locked="0"/>
    </xf>
    <xf numFmtId="0" fontId="0" fillId="7" borderId="16" xfId="0" applyNumberFormat="1" applyFill="1" applyBorder="1" applyAlignment="1" applyProtection="1">
      <alignment horizontal="center" vertical="center"/>
      <protection locked="0"/>
    </xf>
    <xf numFmtId="0" fontId="0" fillId="7" borderId="47" xfId="0" applyNumberFormat="1" applyFill="1" applyBorder="1" applyAlignment="1" applyProtection="1">
      <alignment horizontal="center" vertical="center"/>
      <protection locked="0"/>
    </xf>
    <xf numFmtId="49" fontId="21" fillId="10" borderId="22" xfId="0" applyNumberFormat="1" applyFont="1" applyFill="1" applyBorder="1" applyAlignment="1" applyProtection="1">
      <alignment horizontal="center" vertical="center" wrapText="1"/>
      <protection locked="0"/>
    </xf>
    <xf numFmtId="0" fontId="18" fillId="0" borderId="22" xfId="0" applyFont="1" applyFill="1" applyBorder="1" applyAlignment="1">
      <alignment horizontal="left" vertical="top" wrapText="1" indent="1"/>
    </xf>
    <xf numFmtId="0" fontId="2" fillId="2" borderId="53" xfId="0" applyFont="1" applyFill="1" applyBorder="1" applyAlignment="1" applyProtection="1">
      <alignment horizontal="left" vertical="center"/>
      <protection locked="0"/>
    </xf>
    <xf numFmtId="165" fontId="0" fillId="4" borderId="5" xfId="0" applyNumberFormat="1" applyFill="1" applyBorder="1" applyAlignment="1" applyProtection="1">
      <alignment horizontal="center" vertical="center"/>
      <protection hidden="1"/>
    </xf>
    <xf numFmtId="165" fontId="0" fillId="4" borderId="6" xfId="0" applyNumberFormat="1" applyFill="1" applyBorder="1" applyAlignment="1" applyProtection="1">
      <alignment horizontal="center" vertical="center"/>
      <protection hidden="1"/>
    </xf>
    <xf numFmtId="0" fontId="23" fillId="2" borderId="14" xfId="0" applyFont="1" applyFill="1" applyBorder="1" applyAlignment="1">
      <alignment horizontal="center" vertical="center" wrapText="1"/>
    </xf>
    <xf numFmtId="0" fontId="20" fillId="12" borderId="19" xfId="0" applyFont="1" applyFill="1" applyBorder="1" applyAlignment="1">
      <alignment horizontal="center" vertical="center"/>
    </xf>
    <xf numFmtId="0" fontId="2" fillId="12" borderId="19" xfId="0" applyFont="1" applyFill="1" applyBorder="1" applyAlignment="1">
      <alignment horizontal="centerContinuous" vertical="center"/>
    </xf>
    <xf numFmtId="0" fontId="20" fillId="12" borderId="18" xfId="0" applyFont="1" applyFill="1" applyBorder="1" applyAlignment="1">
      <alignment horizontal="center" vertical="center"/>
    </xf>
    <xf numFmtId="0" fontId="20" fillId="12" borderId="34" xfId="0" applyFont="1" applyFill="1" applyBorder="1" applyAlignment="1">
      <alignment horizontal="center" vertical="center"/>
    </xf>
    <xf numFmtId="0" fontId="2" fillId="2" borderId="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4" fillId="2" borderId="80" xfId="0" applyFont="1" applyFill="1" applyBorder="1" applyAlignment="1">
      <alignment horizontal="center" vertical="center" wrapText="1"/>
    </xf>
    <xf numFmtId="0" fontId="24" fillId="2" borderId="83" xfId="0" applyFont="1" applyFill="1" applyBorder="1" applyAlignment="1">
      <alignment horizontal="center" vertical="center" wrapText="1"/>
    </xf>
    <xf numFmtId="0" fontId="24" fillId="2" borderId="81"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84"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0" fillId="4" borderId="66" xfId="0" applyFill="1" applyBorder="1" applyAlignment="1">
      <alignment horizontal="center" vertical="center" wrapText="1"/>
    </xf>
    <xf numFmtId="0" fontId="0" fillId="4" borderId="67" xfId="0" applyFill="1" applyBorder="1" applyAlignment="1">
      <alignment horizontal="center" vertical="center" wrapText="1"/>
    </xf>
    <xf numFmtId="0" fontId="0" fillId="4" borderId="71" xfId="0" applyFill="1" applyBorder="1" applyAlignment="1">
      <alignment horizontal="center" vertical="center" wrapText="1"/>
    </xf>
    <xf numFmtId="0" fontId="24" fillId="2" borderId="89"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4" fillId="2" borderId="22"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 fillId="9" borderId="36"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42"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10" fillId="0" borderId="61" xfId="0" applyFont="1" applyFill="1" applyBorder="1" applyAlignment="1">
      <alignment horizontal="left" vertical="center" wrapText="1" indent="1"/>
    </xf>
    <xf numFmtId="0" fontId="10" fillId="0" borderId="62" xfId="0" applyFont="1" applyFill="1" applyBorder="1" applyAlignment="1">
      <alignment horizontal="left" vertical="center" wrapText="1" indent="1"/>
    </xf>
    <xf numFmtId="0" fontId="10" fillId="0" borderId="63" xfId="0" applyFont="1" applyFill="1" applyBorder="1" applyAlignment="1">
      <alignment horizontal="left" vertical="center" wrapText="1" indent="1"/>
    </xf>
    <xf numFmtId="0" fontId="10" fillId="0" borderId="64" xfId="0" applyFont="1" applyFill="1" applyBorder="1" applyAlignment="1">
      <alignment horizontal="left" vertical="center" wrapText="1" indent="1"/>
    </xf>
    <xf numFmtId="0" fontId="10" fillId="0" borderId="0" xfId="0" applyFont="1" applyFill="1" applyAlignment="1">
      <alignment horizontal="left" vertical="center" wrapText="1" indent="1"/>
    </xf>
    <xf numFmtId="0" fontId="10" fillId="0" borderId="65" xfId="0" applyFont="1" applyFill="1" applyBorder="1" applyAlignment="1">
      <alignment horizontal="left" vertical="center" wrapText="1" indent="1"/>
    </xf>
    <xf numFmtId="0" fontId="10" fillId="0" borderId="67" xfId="0" applyFont="1" applyFill="1" applyBorder="1" applyAlignment="1">
      <alignment horizontal="left" vertical="center" wrapText="1" indent="1"/>
    </xf>
    <xf numFmtId="0" fontId="10" fillId="0" borderId="68" xfId="0" applyFont="1" applyFill="1" applyBorder="1" applyAlignment="1">
      <alignment horizontal="left" vertical="center" wrapText="1" indent="1"/>
    </xf>
    <xf numFmtId="0" fontId="22" fillId="11" borderId="61" xfId="0" applyFont="1" applyFill="1" applyBorder="1" applyAlignment="1">
      <alignment horizontal="center" vertical="center"/>
    </xf>
    <xf numFmtId="0" fontId="22" fillId="11" borderId="63" xfId="0" applyFont="1" applyFill="1" applyBorder="1" applyAlignment="1">
      <alignment horizontal="center" vertical="center"/>
    </xf>
    <xf numFmtId="0" fontId="22" fillId="11" borderId="66" xfId="0" applyFont="1" applyFill="1" applyBorder="1" applyAlignment="1">
      <alignment horizontal="center" vertical="center"/>
    </xf>
    <xf numFmtId="0" fontId="22" fillId="11" borderId="68" xfId="0" applyFont="1" applyFill="1" applyBorder="1" applyAlignment="1">
      <alignment horizontal="center" vertical="center"/>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22" fillId="11" borderId="78" xfId="0" applyFont="1" applyFill="1" applyBorder="1" applyAlignment="1">
      <alignment horizontal="center"/>
    </xf>
    <xf numFmtId="0" fontId="22" fillId="11" borderId="79" xfId="0" applyFont="1" applyFill="1" applyBorder="1" applyAlignment="1">
      <alignment horizontal="center"/>
    </xf>
    <xf numFmtId="0" fontId="22" fillId="11" borderId="76" xfId="0" applyFont="1" applyFill="1" applyBorder="1" applyAlignment="1">
      <alignment horizontal="center"/>
    </xf>
    <xf numFmtId="0" fontId="22" fillId="11" borderId="77" xfId="0" applyFont="1" applyFill="1" applyBorder="1" applyAlignment="1">
      <alignment horizontal="center"/>
    </xf>
    <xf numFmtId="0" fontId="11" fillId="0" borderId="40" xfId="0" applyFont="1" applyFill="1" applyBorder="1" applyAlignment="1">
      <alignment horizontal="left" vertical="center" wrapText="1" indent="1"/>
    </xf>
    <xf numFmtId="0" fontId="11" fillId="0" borderId="36" xfId="0" applyFont="1" applyFill="1" applyBorder="1" applyAlignment="1">
      <alignment horizontal="left" vertical="center" wrapText="1" indent="1"/>
    </xf>
    <xf numFmtId="0" fontId="11" fillId="0" borderId="41"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42" xfId="0" applyFont="1" applyFill="1" applyBorder="1" applyAlignment="1">
      <alignment horizontal="left" vertical="center" wrapText="1" indent="1"/>
    </xf>
    <xf numFmtId="0" fontId="11" fillId="0" borderId="21" xfId="0" applyFont="1" applyFill="1" applyBorder="1" applyAlignment="1">
      <alignment horizontal="left" vertical="center" wrapText="1" indent="1"/>
    </xf>
    <xf numFmtId="0" fontId="11" fillId="0" borderId="43" xfId="0" applyFont="1" applyFill="1" applyBorder="1" applyAlignment="1">
      <alignment horizontal="left" vertical="center" wrapText="1" indent="1"/>
    </xf>
    <xf numFmtId="0" fontId="11" fillId="0" borderId="44" xfId="0" applyFont="1" applyFill="1" applyBorder="1" applyAlignment="1">
      <alignment horizontal="left" vertical="center" wrapText="1" indent="1"/>
    </xf>
    <xf numFmtId="0" fontId="0" fillId="2" borderId="18"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7" fillId="0" borderId="64"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65" xfId="0" applyBorder="1" applyAlignment="1" applyProtection="1">
      <alignment horizontal="left" vertical="center" wrapText="1"/>
      <protection hidden="1"/>
    </xf>
    <xf numFmtId="0" fontId="0" fillId="0" borderId="64"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66" xfId="0" applyBorder="1" applyAlignment="1" applyProtection="1">
      <alignment horizontal="left" vertical="center" wrapText="1"/>
      <protection hidden="1"/>
    </xf>
    <xf numFmtId="0" fontId="0" fillId="0" borderId="67" xfId="0" applyBorder="1" applyAlignment="1" applyProtection="1">
      <alignment horizontal="left" vertical="center" wrapText="1"/>
      <protection hidden="1"/>
    </xf>
    <xf numFmtId="0" fontId="0" fillId="0" borderId="68" xfId="0" applyBorder="1" applyAlignment="1" applyProtection="1">
      <alignment horizontal="left" vertical="center" wrapText="1"/>
      <protection hidden="1"/>
    </xf>
    <xf numFmtId="0" fontId="9" fillId="0" borderId="40" xfId="0" applyFont="1" applyBorder="1" applyAlignment="1" applyProtection="1">
      <alignment horizontal="left" vertical="center" wrapText="1" indent="1"/>
      <protection hidden="1"/>
    </xf>
    <xf numFmtId="0" fontId="9" fillId="0" borderId="36" xfId="0" applyFont="1" applyBorder="1" applyAlignment="1" applyProtection="1">
      <alignment horizontal="left" vertical="center" wrapText="1" indent="1"/>
      <protection hidden="1"/>
    </xf>
    <xf numFmtId="0" fontId="0" fillId="0" borderId="36" xfId="0" applyBorder="1" applyAlignment="1" applyProtection="1">
      <alignment horizontal="left" vertical="center" wrapText="1" indent="1"/>
      <protection hidden="1"/>
    </xf>
    <xf numFmtId="0" fontId="0" fillId="0" borderId="41" xfId="0"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42" xfId="0" applyBorder="1" applyAlignment="1" applyProtection="1">
      <alignment horizontal="left" vertical="center" wrapText="1" indent="1"/>
      <protection hidden="1"/>
    </xf>
    <xf numFmtId="0" fontId="0" fillId="0" borderId="21" xfId="0" applyBorder="1" applyAlignment="1" applyProtection="1">
      <alignment horizontal="left" vertical="center" wrapText="1" indent="1"/>
      <protection hidden="1"/>
    </xf>
    <xf numFmtId="0" fontId="0" fillId="0" borderId="43" xfId="0" applyBorder="1" applyAlignment="1" applyProtection="1">
      <alignment horizontal="left" vertical="center" wrapText="1" indent="1"/>
      <protection hidden="1"/>
    </xf>
    <xf numFmtId="0" fontId="0" fillId="0" borderId="44" xfId="0" applyBorder="1" applyAlignment="1" applyProtection="1">
      <alignment horizontal="left" vertical="center" wrapText="1" indent="1"/>
      <protection hidden="1"/>
    </xf>
    <xf numFmtId="0" fontId="0" fillId="2" borderId="33" xfId="0" applyFill="1" applyBorder="1" applyAlignment="1" applyProtection="1">
      <alignment horizontal="center" vertical="center" wrapText="1"/>
      <protection hidden="1"/>
    </xf>
    <xf numFmtId="0" fontId="18" fillId="0" borderId="40" xfId="0" applyFont="1" applyBorder="1" applyAlignment="1" applyProtection="1">
      <alignment horizontal="left" vertical="center" wrapText="1" indent="1"/>
      <protection hidden="1"/>
    </xf>
    <xf numFmtId="0" fontId="7" fillId="0" borderId="36" xfId="0" applyFont="1" applyBorder="1" applyAlignment="1" applyProtection="1">
      <alignment horizontal="left" vertical="center" wrapText="1" indent="1"/>
      <protection hidden="1"/>
    </xf>
    <xf numFmtId="0" fontId="0" fillId="2" borderId="34" xfId="0" applyFill="1" applyBorder="1" applyAlignment="1" applyProtection="1">
      <alignment horizontal="center" vertical="center" wrapText="1"/>
      <protection hidden="1"/>
    </xf>
    <xf numFmtId="0" fontId="0" fillId="2" borderId="56" xfId="0" applyFill="1" applyBorder="1" applyAlignment="1" applyProtection="1">
      <alignment horizontal="center" vertical="center" wrapText="1"/>
      <protection hidden="1"/>
    </xf>
    <xf numFmtId="0" fontId="0" fillId="2" borderId="57" xfId="0" applyFill="1" applyBorder="1" applyAlignment="1" applyProtection="1">
      <alignment horizontal="center" vertical="center" wrapText="1"/>
      <protection hidden="1"/>
    </xf>
    <xf numFmtId="0" fontId="2" fillId="11" borderId="69" xfId="0" applyFont="1" applyFill="1" applyBorder="1" applyAlignment="1">
      <alignment horizontal="center"/>
    </xf>
    <xf numFmtId="0" fontId="2" fillId="11" borderId="70" xfId="0" applyFont="1" applyFill="1" applyBorder="1" applyAlignment="1">
      <alignment horizontal="center"/>
    </xf>
    <xf numFmtId="0" fontId="2" fillId="11" borderId="71" xfId="0" applyFont="1" applyFill="1" applyBorder="1" applyAlignment="1">
      <alignment horizontal="center"/>
    </xf>
    <xf numFmtId="0" fontId="0" fillId="0" borderId="18" xfId="0" applyBorder="1" applyAlignment="1" applyProtection="1">
      <alignment horizontal="center" wrapText="1"/>
      <protection hidden="1"/>
    </xf>
    <xf numFmtId="0" fontId="0" fillId="0" borderId="20" xfId="0" applyBorder="1" applyAlignment="1" applyProtection="1">
      <alignment horizontal="center" wrapText="1"/>
      <protection hidden="1"/>
    </xf>
    <xf numFmtId="0" fontId="5" fillId="4" borderId="4"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0" fontId="5" fillId="4" borderId="6" xfId="0" applyFont="1" applyFill="1" applyBorder="1" applyAlignment="1" applyProtection="1">
      <alignment horizontal="center" vertical="center" wrapText="1"/>
      <protection hidden="1"/>
    </xf>
    <xf numFmtId="0" fontId="7" fillId="0" borderId="40"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0" xfId="0" applyFont="1" applyAlignment="1">
      <alignment horizontal="left" vertical="center" wrapText="1" indent="1"/>
    </xf>
    <xf numFmtId="0" fontId="9" fillId="0" borderId="21" xfId="0" applyFont="1" applyBorder="1" applyAlignment="1">
      <alignment horizontal="left" vertical="center" wrapText="1" indent="1"/>
    </xf>
    <xf numFmtId="0" fontId="9" fillId="0" borderId="43" xfId="0" applyFont="1" applyBorder="1" applyAlignment="1">
      <alignment horizontal="left" vertical="center" wrapText="1" indent="1"/>
    </xf>
    <xf numFmtId="0" fontId="7" fillId="0" borderId="36" xfId="0" applyFont="1" applyBorder="1" applyAlignment="1">
      <alignment horizontal="left" vertical="center" wrapText="1" indent="1"/>
    </xf>
    <xf numFmtId="0" fontId="7" fillId="0" borderId="41"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42"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0" fillId="2" borderId="93" xfId="0" applyFill="1" applyBorder="1" applyAlignment="1" applyProtection="1">
      <alignment horizontal="center" vertical="center" wrapText="1"/>
      <protection locked="0"/>
    </xf>
    <xf numFmtId="0" fontId="0" fillId="2" borderId="90" xfId="0" applyFill="1" applyBorder="1" applyAlignment="1" applyProtection="1">
      <alignment horizontal="center" vertical="center" wrapText="1"/>
      <protection locked="0"/>
    </xf>
    <xf numFmtId="0" fontId="13" fillId="0" borderId="18" xfId="1" applyFont="1" applyBorder="1" applyAlignment="1">
      <alignment horizontal="center" vertical="center" wrapText="1"/>
    </xf>
    <xf numFmtId="0" fontId="13" fillId="0" borderId="91" xfId="1" applyFont="1" applyBorder="1" applyAlignment="1">
      <alignment horizontal="center" vertical="center" wrapText="1"/>
    </xf>
    <xf numFmtId="0" fontId="13" fillId="0" borderId="34" xfId="1" applyFont="1" applyBorder="1" applyAlignment="1">
      <alignment horizontal="center" vertical="center" wrapText="1"/>
    </xf>
    <xf numFmtId="0" fontId="9" fillId="0" borderId="40" xfId="0" applyFont="1" applyBorder="1" applyAlignment="1">
      <alignment horizontal="left" vertical="center" wrapText="1" indent="1"/>
    </xf>
    <xf numFmtId="0" fontId="9" fillId="0" borderId="41" xfId="0" applyFont="1" applyBorder="1" applyAlignment="1">
      <alignment horizontal="left" vertical="center" wrapText="1" indent="1"/>
    </xf>
    <xf numFmtId="0" fontId="9" fillId="0" borderId="42" xfId="0" applyFont="1" applyBorder="1" applyAlignment="1">
      <alignment horizontal="left" vertical="center" wrapText="1" indent="1"/>
    </xf>
    <xf numFmtId="0" fontId="9" fillId="0" borderId="44" xfId="0" applyFont="1" applyBorder="1" applyAlignment="1">
      <alignment horizontal="left" vertical="center" wrapText="1" indent="1"/>
    </xf>
    <xf numFmtId="0" fontId="0" fillId="0" borderId="36" xfId="0" applyFill="1" applyBorder="1" applyAlignment="1" applyProtection="1">
      <alignment horizontal="center"/>
      <protection locked="0"/>
    </xf>
    <xf numFmtId="0" fontId="23" fillId="0" borderId="7" xfId="0" applyFont="1" applyBorder="1" applyAlignment="1" applyProtection="1">
      <alignment horizontal="left" vertical="center" wrapText="1"/>
      <protection locked="0"/>
    </xf>
  </cellXfs>
  <cellStyles count="2">
    <cellStyle name="Hyperlink" xfId="1" builtinId="8"/>
    <cellStyle name="Normal" xfId="0" builtinId="0"/>
  </cellStyles>
  <dxfs count="1">
    <dxf>
      <font>
        <b/>
        <i val="0"/>
        <color rgb="FFFF0000"/>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E5ECE"/>
      <color rgb="FFA86ED4"/>
      <color rgb="FF9148C8"/>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161925</xdr:colOff>
      <xdr:row>39</xdr:row>
      <xdr:rowOff>200025</xdr:rowOff>
    </xdr:from>
    <xdr:to>
      <xdr:col>1</xdr:col>
      <xdr:colOff>544618</xdr:colOff>
      <xdr:row>39</xdr:row>
      <xdr:rowOff>363643</xdr:rowOff>
    </xdr:to>
    <xdr:sp macro="" textlink="">
      <xdr:nvSpPr>
        <xdr:cNvPr id="2" name="Arrow: Right 1">
          <a:extLst>
            <a:ext uri="{FF2B5EF4-FFF2-40B4-BE49-F238E27FC236}">
              <a16:creationId xmlns:a16="http://schemas.microsoft.com/office/drawing/2014/main" id="{15F2A772-1275-44A3-98F8-D8E59A773872}"/>
            </a:ext>
          </a:extLst>
        </xdr:cNvPr>
        <xdr:cNvSpPr/>
      </xdr:nvSpPr>
      <xdr:spPr>
        <a:xfrm>
          <a:off x="1247775" y="10772775"/>
          <a:ext cx="382693" cy="163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142875</xdr:colOff>
      <xdr:row>40</xdr:row>
      <xdr:rowOff>200025</xdr:rowOff>
    </xdr:from>
    <xdr:to>
      <xdr:col>1</xdr:col>
      <xdr:colOff>525568</xdr:colOff>
      <xdr:row>40</xdr:row>
      <xdr:rowOff>365548</xdr:rowOff>
    </xdr:to>
    <xdr:sp macro="" textlink="">
      <xdr:nvSpPr>
        <xdr:cNvPr id="3" name="Arrow: Right 2">
          <a:extLst>
            <a:ext uri="{FF2B5EF4-FFF2-40B4-BE49-F238E27FC236}">
              <a16:creationId xmlns:a16="http://schemas.microsoft.com/office/drawing/2014/main" id="{41B9CC90-91EC-41C5-8D68-DFACE5F4424A}"/>
            </a:ext>
          </a:extLst>
        </xdr:cNvPr>
        <xdr:cNvSpPr/>
      </xdr:nvSpPr>
      <xdr:spPr>
        <a:xfrm rot="10800000">
          <a:off x="1228725" y="11325225"/>
          <a:ext cx="382693" cy="1655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xe.com/currencyconverter/" TargetMode="External"/><Relationship Id="rId1" Type="http://schemas.openxmlformats.org/officeDocument/2006/relationships/hyperlink" Target="https://www.xe.com/currencyconver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2E73-AC9C-4758-A52E-87EF1730E3C8}">
  <dimension ref="A1:G26"/>
  <sheetViews>
    <sheetView tabSelected="1" zoomScaleNormal="100" workbookViewId="0">
      <selection activeCell="J6" sqref="J6"/>
    </sheetView>
  </sheetViews>
  <sheetFormatPr defaultColWidth="8.7109375" defaultRowHeight="15"/>
  <cols>
    <col min="1" max="1" width="15.28515625" customWidth="1"/>
    <col min="2" max="2" width="12.42578125" customWidth="1"/>
    <col min="3" max="3" width="62.28515625" customWidth="1"/>
    <col min="4" max="4" width="16" customWidth="1"/>
    <col min="5" max="6" width="11.28515625" customWidth="1"/>
    <col min="7" max="7" width="34" customWidth="1"/>
  </cols>
  <sheetData>
    <row r="1" spans="1:7" ht="15.75" thickBot="1">
      <c r="A1" s="189" t="str">
        <f>IF(ISBLANK('Income Analysis'!B1),"",'Income Analysis'!B1)</f>
        <v/>
      </c>
      <c r="B1" s="190"/>
      <c r="C1" s="187" t="s">
        <v>287</v>
      </c>
      <c r="D1" s="188"/>
      <c r="E1" s="188"/>
      <c r="F1" s="188"/>
      <c r="G1" s="188"/>
    </row>
    <row r="2" spans="1:7" ht="60.75" thickBot="1">
      <c r="A2" s="186"/>
      <c r="B2" s="107" t="s">
        <v>0</v>
      </c>
      <c r="C2" s="107" t="s">
        <v>1</v>
      </c>
      <c r="D2" s="107" t="s">
        <v>2</v>
      </c>
      <c r="E2" s="107" t="s">
        <v>3</v>
      </c>
      <c r="F2" s="107" t="s">
        <v>4</v>
      </c>
      <c r="G2" s="108" t="s">
        <v>5</v>
      </c>
    </row>
    <row r="3" spans="1:7" ht="45.75" thickBot="1">
      <c r="A3" s="194" t="s">
        <v>6</v>
      </c>
      <c r="B3" s="110" t="s">
        <v>7</v>
      </c>
      <c r="C3" s="145" t="s">
        <v>8</v>
      </c>
      <c r="D3" s="95"/>
      <c r="E3" s="79">
        <v>1</v>
      </c>
      <c r="F3" s="167"/>
      <c r="G3" s="80"/>
    </row>
    <row r="4" spans="1:7" ht="43.35" customHeight="1">
      <c r="A4" s="195"/>
      <c r="B4" s="197" t="s">
        <v>9</v>
      </c>
      <c r="C4" s="146" t="s">
        <v>266</v>
      </c>
      <c r="D4" s="96"/>
      <c r="E4" s="81">
        <v>7</v>
      </c>
      <c r="F4" s="168"/>
      <c r="G4" s="80"/>
    </row>
    <row r="5" spans="1:7" ht="60.75" thickBot="1">
      <c r="A5" s="195"/>
      <c r="B5" s="198"/>
      <c r="C5" s="147" t="s">
        <v>267</v>
      </c>
      <c r="D5" s="96"/>
      <c r="E5" s="82">
        <v>7</v>
      </c>
      <c r="F5" s="169"/>
      <c r="G5" s="80"/>
    </row>
    <row r="6" spans="1:7" ht="30">
      <c r="A6" s="195"/>
      <c r="B6" s="199" t="s">
        <v>268</v>
      </c>
      <c r="C6" s="148" t="s">
        <v>269</v>
      </c>
      <c r="D6" s="96"/>
      <c r="E6" s="81">
        <v>6</v>
      </c>
      <c r="F6" s="168"/>
      <c r="G6" s="80"/>
    </row>
    <row r="7" spans="1:7" ht="45.75" thickBot="1">
      <c r="A7" s="196"/>
      <c r="B7" s="200"/>
      <c r="C7" s="149" t="s">
        <v>270</v>
      </c>
      <c r="D7" s="97"/>
      <c r="E7" s="82">
        <v>2</v>
      </c>
      <c r="F7" s="169"/>
      <c r="G7" s="80"/>
    </row>
    <row r="8" spans="1:7" ht="15.75" thickBot="1">
      <c r="A8" s="201"/>
      <c r="B8" s="202"/>
      <c r="C8" s="203"/>
      <c r="D8" s="109" t="s">
        <v>10</v>
      </c>
      <c r="E8" s="84">
        <f>SUM(E3:E7)</f>
        <v>23</v>
      </c>
      <c r="F8" s="170">
        <f>SUM(F3:F7)</f>
        <v>0</v>
      </c>
      <c r="G8" s="142"/>
    </row>
    <row r="9" spans="1:7" ht="45">
      <c r="A9" s="204" t="s">
        <v>11</v>
      </c>
      <c r="B9" s="207" t="s">
        <v>11</v>
      </c>
      <c r="C9" s="150" t="s">
        <v>271</v>
      </c>
      <c r="D9" s="95"/>
      <c r="E9" s="81">
        <v>4</v>
      </c>
      <c r="F9" s="168"/>
      <c r="G9" s="80"/>
    </row>
    <row r="10" spans="1:7" ht="45">
      <c r="A10" s="205"/>
      <c r="B10" s="207"/>
      <c r="C10" s="147" t="s">
        <v>272</v>
      </c>
      <c r="D10" s="96"/>
      <c r="E10" s="82">
        <v>10</v>
      </c>
      <c r="F10" s="169"/>
      <c r="G10" s="80"/>
    </row>
    <row r="11" spans="1:7" ht="30">
      <c r="A11" s="205"/>
      <c r="B11" s="207"/>
      <c r="C11" s="147" t="s">
        <v>273</v>
      </c>
      <c r="D11" s="96"/>
      <c r="E11" s="82">
        <v>20</v>
      </c>
      <c r="F11" s="169"/>
      <c r="G11" s="80"/>
    </row>
    <row r="12" spans="1:7" ht="30.75" thickBot="1">
      <c r="A12" s="205"/>
      <c r="B12" s="207"/>
      <c r="C12" s="147" t="s">
        <v>274</v>
      </c>
      <c r="D12" s="96"/>
      <c r="E12" s="82">
        <v>8</v>
      </c>
      <c r="F12" s="169"/>
      <c r="G12" s="80"/>
    </row>
    <row r="13" spans="1:7" ht="45.75" thickBot="1">
      <c r="A13" s="206"/>
      <c r="B13" s="171" t="s">
        <v>275</v>
      </c>
      <c r="C13" s="151" t="s">
        <v>276</v>
      </c>
      <c r="D13" s="97"/>
      <c r="E13" s="85">
        <v>4</v>
      </c>
      <c r="F13" s="172"/>
      <c r="G13" s="80"/>
    </row>
    <row r="14" spans="1:7" ht="15.75" thickBot="1">
      <c r="A14" s="102"/>
      <c r="B14" s="102"/>
      <c r="C14" s="102"/>
      <c r="D14" s="83" t="s">
        <v>10</v>
      </c>
      <c r="E14" s="87">
        <f>SUM(E9:E13)</f>
        <v>46</v>
      </c>
      <c r="F14" s="173">
        <f>SUM(F9:F13)</f>
        <v>0</v>
      </c>
      <c r="G14" s="142"/>
    </row>
    <row r="15" spans="1:7" ht="45">
      <c r="A15" s="208" t="s">
        <v>12</v>
      </c>
      <c r="B15" s="191" t="s">
        <v>12</v>
      </c>
      <c r="C15" s="152" t="s">
        <v>277</v>
      </c>
      <c r="D15" s="98"/>
      <c r="E15" s="81">
        <v>2</v>
      </c>
      <c r="F15" s="168"/>
      <c r="G15" s="303"/>
    </row>
    <row r="16" spans="1:7" ht="45">
      <c r="A16" s="209"/>
      <c r="B16" s="192"/>
      <c r="C16" s="153" t="s">
        <v>278</v>
      </c>
      <c r="D16" s="96"/>
      <c r="E16" s="82">
        <v>2</v>
      </c>
      <c r="F16" s="169"/>
      <c r="G16" s="80"/>
    </row>
    <row r="17" spans="1:7" ht="45">
      <c r="A17" s="209"/>
      <c r="B17" s="192"/>
      <c r="C17" s="153" t="s">
        <v>13</v>
      </c>
      <c r="D17" s="96"/>
      <c r="E17" s="82">
        <v>2</v>
      </c>
      <c r="F17" s="169"/>
      <c r="G17" s="80"/>
    </row>
    <row r="18" spans="1:7" ht="30">
      <c r="A18" s="209"/>
      <c r="B18" s="192"/>
      <c r="C18" s="153" t="s">
        <v>279</v>
      </c>
      <c r="D18" s="96"/>
      <c r="E18" s="82">
        <v>4</v>
      </c>
      <c r="F18" s="169"/>
      <c r="G18" s="80"/>
    </row>
    <row r="19" spans="1:7" ht="30">
      <c r="A19" s="209"/>
      <c r="B19" s="192"/>
      <c r="C19" s="153" t="s">
        <v>280</v>
      </c>
      <c r="D19" s="96"/>
      <c r="E19" s="82">
        <v>4</v>
      </c>
      <c r="F19" s="169"/>
      <c r="G19" s="80"/>
    </row>
    <row r="20" spans="1:7" ht="30">
      <c r="A20" s="209"/>
      <c r="B20" s="192"/>
      <c r="C20" s="153" t="s">
        <v>281</v>
      </c>
      <c r="D20" s="96"/>
      <c r="E20" s="82">
        <v>8</v>
      </c>
      <c r="F20" s="169"/>
      <c r="G20" s="80"/>
    </row>
    <row r="21" spans="1:7" ht="45">
      <c r="A21" s="209"/>
      <c r="B21" s="192"/>
      <c r="C21" s="153" t="s">
        <v>282</v>
      </c>
      <c r="D21" s="96"/>
      <c r="E21" s="82">
        <v>8</v>
      </c>
      <c r="F21" s="169"/>
      <c r="G21" s="80"/>
    </row>
    <row r="22" spans="1:7" ht="45.75" thickBot="1">
      <c r="A22" s="210"/>
      <c r="B22" s="193"/>
      <c r="C22" s="154" t="s">
        <v>14</v>
      </c>
      <c r="D22" s="99"/>
      <c r="E22" s="85">
        <v>4</v>
      </c>
      <c r="F22" s="172"/>
      <c r="G22" s="80"/>
    </row>
    <row r="23" spans="1:7" ht="15.75" thickBot="1">
      <c r="A23" s="88"/>
      <c r="B23" s="88"/>
      <c r="C23" s="88"/>
      <c r="D23" s="89" t="s">
        <v>10</v>
      </c>
      <c r="E23" s="84">
        <f>SUM(E15:E22)</f>
        <v>34</v>
      </c>
      <c r="F23" s="170">
        <f>SUM(F15:F22)</f>
        <v>0</v>
      </c>
      <c r="G23" s="1"/>
    </row>
    <row r="24" spans="1:7" ht="15.75" thickBot="1">
      <c r="A24" s="86"/>
      <c r="B24" s="86"/>
      <c r="C24" s="90"/>
      <c r="D24" s="83" t="s">
        <v>15</v>
      </c>
      <c r="E24" s="84">
        <f>E8+E14+E23</f>
        <v>103</v>
      </c>
      <c r="F24" s="174">
        <f>F8+F14+F23</f>
        <v>0</v>
      </c>
    </row>
    <row r="25" spans="1:7" ht="15.75" thickBot="1">
      <c r="A25" s="86"/>
      <c r="B25" s="86"/>
      <c r="C25" s="90"/>
      <c r="D25" s="83" t="s">
        <v>16</v>
      </c>
      <c r="E25" s="91">
        <v>1</v>
      </c>
      <c r="F25" s="92">
        <f>F24/E24</f>
        <v>0</v>
      </c>
    </row>
    <row r="26" spans="1:7" ht="15.75" thickBot="1">
      <c r="D26" s="83" t="s">
        <v>17</v>
      </c>
      <c r="E26" s="93">
        <v>100</v>
      </c>
      <c r="F26" s="94">
        <f>E26*F25</f>
        <v>0</v>
      </c>
    </row>
  </sheetData>
  <sheetProtection algorithmName="SHA-512" hashValue="CEHBAjzVdPkrbqhj0L17z49//aclYNqW/dI//l2IWuYRpm1c2vK/+3ew27CDs+DqvMAdPFUhy8F5EaGXNQlrYQ==" saltValue="kDaotfakIeJM5HfE/DLrcQ==" spinCount="100000" sheet="1" formatCells="0" formatColumns="0" formatRows="0"/>
  <protectedRanges>
    <protectedRange sqref="F3:G22" name="Range1_1"/>
    <protectedRange sqref="D3:D7" name="Range2_1"/>
    <protectedRange sqref="D9:D13" name="Range3_1"/>
    <protectedRange sqref="D15:D22" name="Range4_1"/>
    <protectedRange sqref="H1:O22" name="Range5_1"/>
    <protectedRange sqref="G23:O26" name="Range6_1"/>
  </protectedRanges>
  <mergeCells count="9">
    <mergeCell ref="A1:B1"/>
    <mergeCell ref="B15:B22"/>
    <mergeCell ref="A3:A7"/>
    <mergeCell ref="B4:B5"/>
    <mergeCell ref="B6:B7"/>
    <mergeCell ref="A8:C8"/>
    <mergeCell ref="A9:A13"/>
    <mergeCell ref="B9:B12"/>
    <mergeCell ref="A15:A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5D24E-8D67-43C0-89E7-1E1AB7A4F81A}">
  <dimension ref="A1:K35"/>
  <sheetViews>
    <sheetView topLeftCell="A18" zoomScaleNormal="100" workbookViewId="0">
      <selection activeCell="B1" sqref="B1"/>
    </sheetView>
  </sheetViews>
  <sheetFormatPr defaultColWidth="8.42578125" defaultRowHeight="15"/>
  <cols>
    <col min="1" max="1" width="28.28515625" style="1" customWidth="1"/>
    <col min="2" max="2" width="24" style="1" customWidth="1"/>
    <col min="3" max="3" width="1.42578125" style="1" customWidth="1"/>
    <col min="4" max="4" width="18.42578125" style="1" customWidth="1"/>
    <col min="5" max="5" width="24" style="1" customWidth="1"/>
    <col min="6" max="6" width="9.7109375" style="1" customWidth="1"/>
    <col min="7" max="7" width="23.42578125" style="1" customWidth="1"/>
    <col min="8" max="8" width="19.42578125" style="1" customWidth="1"/>
    <col min="9" max="9" width="16.7109375" style="1" customWidth="1"/>
    <col min="10" max="10" width="10.42578125" style="1" customWidth="1"/>
    <col min="11" max="11" width="11.42578125" style="1" customWidth="1"/>
    <col min="12" max="16384" width="8.42578125" style="1"/>
  </cols>
  <sheetData>
    <row r="1" spans="1:11" ht="87" customHeight="1">
      <c r="A1" s="182" t="s">
        <v>18</v>
      </c>
      <c r="B1" s="181"/>
      <c r="C1" s="13"/>
      <c r="D1" s="16"/>
      <c r="E1" s="16"/>
      <c r="H1" s="14"/>
      <c r="I1" s="14"/>
      <c r="J1" s="14"/>
      <c r="K1" s="15"/>
    </row>
    <row r="2" spans="1:11" ht="15.75" customHeight="1">
      <c r="A2" s="217" t="s">
        <v>19</v>
      </c>
      <c r="B2" s="218"/>
      <c r="C2" s="218"/>
      <c r="D2" s="218"/>
      <c r="E2" s="218"/>
      <c r="F2" s="219"/>
      <c r="G2" s="211" t="s">
        <v>20</v>
      </c>
      <c r="H2" s="211"/>
      <c r="I2" s="211"/>
      <c r="J2" s="211"/>
      <c r="K2" s="212"/>
    </row>
    <row r="3" spans="1:11" ht="15.75" customHeight="1">
      <c r="A3" s="220"/>
      <c r="B3" s="221"/>
      <c r="C3" s="221"/>
      <c r="D3" s="221"/>
      <c r="E3" s="221"/>
      <c r="F3" s="222"/>
      <c r="G3" s="213"/>
      <c r="H3" s="213"/>
      <c r="I3" s="213"/>
      <c r="J3" s="213"/>
      <c r="K3" s="214"/>
    </row>
    <row r="4" spans="1:11" ht="16.5" customHeight="1">
      <c r="A4" s="220"/>
      <c r="B4" s="221"/>
      <c r="C4" s="221"/>
      <c r="D4" s="221"/>
      <c r="E4" s="221"/>
      <c r="F4" s="222"/>
      <c r="G4" s="213"/>
      <c r="H4" s="213"/>
      <c r="I4" s="213"/>
      <c r="J4" s="213"/>
      <c r="K4" s="214"/>
    </row>
    <row r="5" spans="1:11">
      <c r="A5" s="220"/>
      <c r="B5" s="221"/>
      <c r="C5" s="221"/>
      <c r="D5" s="221"/>
      <c r="E5" s="221"/>
      <c r="F5" s="222"/>
      <c r="G5" s="213"/>
      <c r="H5" s="213"/>
      <c r="I5" s="213"/>
      <c r="J5" s="213"/>
      <c r="K5" s="214"/>
    </row>
    <row r="6" spans="1:11">
      <c r="A6" s="220"/>
      <c r="B6" s="221"/>
      <c r="C6" s="221"/>
      <c r="D6" s="221"/>
      <c r="E6" s="221"/>
      <c r="F6" s="222"/>
      <c r="G6" s="213"/>
      <c r="H6" s="213"/>
      <c r="I6" s="213"/>
      <c r="J6" s="213"/>
      <c r="K6" s="214"/>
    </row>
    <row r="7" spans="1:11">
      <c r="A7" s="220"/>
      <c r="B7" s="221"/>
      <c r="C7" s="221"/>
      <c r="D7" s="221"/>
      <c r="E7" s="221"/>
      <c r="F7" s="222"/>
      <c r="G7" s="215"/>
      <c r="H7" s="215"/>
      <c r="I7" s="215"/>
      <c r="J7" s="215"/>
      <c r="K7" s="216"/>
    </row>
    <row r="8" spans="1:11">
      <c r="A8" s="220"/>
      <c r="B8" s="221"/>
      <c r="C8" s="221"/>
      <c r="D8" s="221"/>
      <c r="E8" s="221"/>
      <c r="F8" s="222"/>
    </row>
    <row r="9" spans="1:11">
      <c r="A9" s="220"/>
      <c r="B9" s="221"/>
      <c r="C9" s="221"/>
      <c r="D9" s="221"/>
      <c r="E9" s="221"/>
      <c r="F9" s="222"/>
      <c r="H9" s="229" t="s">
        <v>21</v>
      </c>
      <c r="I9" s="230"/>
    </row>
    <row r="10" spans="1:11">
      <c r="A10" s="220"/>
      <c r="B10" s="221"/>
      <c r="C10" s="221"/>
      <c r="D10" s="221"/>
      <c r="E10" s="221"/>
      <c r="F10" s="222"/>
      <c r="H10" s="2" t="s">
        <v>22</v>
      </c>
      <c r="I10" s="3" t="s">
        <v>23</v>
      </c>
    </row>
    <row r="11" spans="1:11" ht="30">
      <c r="A11" s="220"/>
      <c r="B11" s="221"/>
      <c r="C11" s="221"/>
      <c r="D11" s="221"/>
      <c r="E11" s="221"/>
      <c r="F11" s="222"/>
      <c r="H11" s="12" t="s">
        <v>24</v>
      </c>
      <c r="I11" s="4" t="s">
        <v>25</v>
      </c>
    </row>
    <row r="12" spans="1:11">
      <c r="A12" s="220"/>
      <c r="B12" s="221"/>
      <c r="C12" s="221"/>
      <c r="D12" s="221"/>
      <c r="E12" s="221"/>
      <c r="F12" s="222"/>
      <c r="H12" s="5" t="s">
        <v>26</v>
      </c>
      <c r="I12" s="4" t="s">
        <v>27</v>
      </c>
    </row>
    <row r="13" spans="1:11" ht="30">
      <c r="A13" s="220"/>
      <c r="B13" s="221"/>
      <c r="C13" s="221"/>
      <c r="D13" s="221"/>
      <c r="E13" s="221"/>
      <c r="F13" s="222"/>
      <c r="H13" s="6" t="s">
        <v>28</v>
      </c>
      <c r="I13" s="4" t="s">
        <v>29</v>
      </c>
    </row>
    <row r="14" spans="1:11">
      <c r="A14" s="220"/>
      <c r="B14" s="221"/>
      <c r="C14" s="221"/>
      <c r="D14" s="221"/>
      <c r="E14" s="221"/>
      <c r="F14" s="222"/>
      <c r="H14" s="7" t="s">
        <v>30</v>
      </c>
      <c r="I14" s="8" t="s">
        <v>31</v>
      </c>
    </row>
    <row r="15" spans="1:11">
      <c r="A15" s="220"/>
      <c r="B15" s="221"/>
      <c r="C15" s="221"/>
      <c r="D15" s="221"/>
      <c r="E15" s="221"/>
      <c r="F15" s="222"/>
      <c r="H15" s="86"/>
      <c r="I15" s="86"/>
    </row>
    <row r="16" spans="1:11">
      <c r="A16" s="220"/>
      <c r="B16" s="221"/>
      <c r="C16" s="223"/>
      <c r="D16" s="221"/>
      <c r="E16" s="221"/>
      <c r="F16" s="224"/>
      <c r="H16" s="86"/>
      <c r="I16" s="86"/>
    </row>
    <row r="17" spans="1:11">
      <c r="A17" s="231" t="s">
        <v>32</v>
      </c>
      <c r="B17" s="232"/>
      <c r="C17" s="9"/>
      <c r="D17" s="233" t="s">
        <v>33</v>
      </c>
      <c r="E17" s="234"/>
    </row>
    <row r="18" spans="1:11" ht="30.75" thickBot="1">
      <c r="A18" s="119" t="s">
        <v>34</v>
      </c>
      <c r="B18" s="120" t="s">
        <v>35</v>
      </c>
      <c r="C18" s="10"/>
      <c r="D18" s="115" t="s">
        <v>34</v>
      </c>
      <c r="E18" s="116" t="s">
        <v>36</v>
      </c>
    </row>
    <row r="19" spans="1:11" ht="15" customHeight="1">
      <c r="A19" s="121">
        <v>10</v>
      </c>
      <c r="B19" s="123" t="str">
        <f>IF(LEN(B$1)&lt;1,"Enter your name in B1",LEN(B$1)^2+600)</f>
        <v>Enter your name in B1</v>
      </c>
      <c r="C19" s="11"/>
      <c r="D19" s="114">
        <v>8</v>
      </c>
      <c r="E19" s="126"/>
      <c r="G19" s="235" t="s">
        <v>285</v>
      </c>
      <c r="H19" s="236"/>
      <c r="I19" s="236"/>
      <c r="J19" s="236"/>
      <c r="K19" s="237"/>
    </row>
    <row r="20" spans="1:11">
      <c r="A20" s="117">
        <v>12</v>
      </c>
      <c r="B20" s="124" t="str">
        <f>IF(LEN(B$1)&lt;1,"Enter your name in B1",2*LEN(B$1)+800)</f>
        <v>Enter your name in B1</v>
      </c>
      <c r="C20" s="11"/>
      <c r="D20" s="112">
        <v>9</v>
      </c>
      <c r="E20" s="128"/>
      <c r="G20" s="238"/>
      <c r="H20" s="239"/>
      <c r="I20" s="239"/>
      <c r="J20" s="239"/>
      <c r="K20" s="240"/>
    </row>
    <row r="21" spans="1:11">
      <c r="A21" s="117">
        <v>13</v>
      </c>
      <c r="B21" s="124" t="str">
        <f>IF(LEN(B$1)&lt;1,"Enter your name in B1",2*LEN(B$1)^2+800)</f>
        <v>Enter your name in B1</v>
      </c>
      <c r="C21" s="11"/>
      <c r="D21" s="112">
        <v>10</v>
      </c>
      <c r="E21" s="128"/>
      <c r="G21" s="238"/>
      <c r="H21" s="239"/>
      <c r="I21" s="239"/>
      <c r="J21" s="239"/>
      <c r="K21" s="240"/>
    </row>
    <row r="22" spans="1:11">
      <c r="A22" s="117">
        <v>14</v>
      </c>
      <c r="B22" s="124" t="str">
        <f>IF(LEN(B$1)&lt;1,"Enter your name in B1",LEN(B$1)^2+900)</f>
        <v>Enter your name in B1</v>
      </c>
      <c r="C22" s="11"/>
      <c r="D22" s="112">
        <v>11</v>
      </c>
      <c r="E22" s="128"/>
      <c r="G22" s="238"/>
      <c r="H22" s="239"/>
      <c r="I22" s="239"/>
      <c r="J22" s="239"/>
      <c r="K22" s="240"/>
    </row>
    <row r="23" spans="1:11">
      <c r="A23" s="117">
        <v>16</v>
      </c>
      <c r="B23" s="124" t="str">
        <f>IF(LEN(B$1)&lt;1,"Enter your name in B1",3*LEN(B$1)^2+1200)</f>
        <v>Enter your name in B1</v>
      </c>
      <c r="C23" s="11"/>
      <c r="D23" s="112">
        <v>12</v>
      </c>
      <c r="E23" s="128"/>
      <c r="G23" s="238"/>
      <c r="H23" s="239"/>
      <c r="I23" s="239"/>
      <c r="J23" s="239"/>
      <c r="K23" s="240"/>
    </row>
    <row r="24" spans="1:11" ht="15.75" thickBot="1">
      <c r="A24" s="117">
        <v>18</v>
      </c>
      <c r="B24" s="124" t="str">
        <f>IF(LEN(B$1)&lt;1,"Enter your name in B1",LEN(B$1)^2+1500)</f>
        <v>Enter your name in B1</v>
      </c>
      <c r="C24" s="11"/>
      <c r="D24" s="112">
        <v>13</v>
      </c>
      <c r="E24" s="128"/>
      <c r="G24" s="241"/>
      <c r="H24" s="242"/>
      <c r="I24" s="242"/>
      <c r="J24" s="242"/>
      <c r="K24" s="243"/>
    </row>
    <row r="25" spans="1:11">
      <c r="A25" s="117">
        <v>19</v>
      </c>
      <c r="B25" s="124" t="str">
        <f>IF(LEN(B$1)&lt;1,"Enter your name in B1",2*LEN(B$1)^2+1900)</f>
        <v>Enter your name in B1</v>
      </c>
      <c r="C25" s="11"/>
      <c r="D25" s="112">
        <v>14</v>
      </c>
      <c r="E25" s="128"/>
    </row>
    <row r="26" spans="1:11">
      <c r="A26" s="118">
        <v>20</v>
      </c>
      <c r="B26" s="125" t="str">
        <f>IF(LEN(B$1)&lt;1,"Enter your name in B1",LEN(B$1)^2+1900)</f>
        <v>Enter your name in B1</v>
      </c>
      <c r="C26" s="11"/>
      <c r="D26" s="112">
        <v>15</v>
      </c>
      <c r="E26" s="128"/>
    </row>
    <row r="27" spans="1:11">
      <c r="D27" s="112">
        <v>16</v>
      </c>
      <c r="E27" s="128"/>
    </row>
    <row r="28" spans="1:11">
      <c r="A28" s="225" t="s">
        <v>37</v>
      </c>
      <c r="B28" s="226"/>
      <c r="D28" s="112">
        <v>17</v>
      </c>
      <c r="E28" s="128"/>
    </row>
    <row r="29" spans="1:11">
      <c r="A29" s="227"/>
      <c r="B29" s="228"/>
      <c r="D29" s="112">
        <v>18</v>
      </c>
      <c r="E29" s="128"/>
    </row>
    <row r="30" spans="1:11">
      <c r="A30" s="122" t="s">
        <v>38</v>
      </c>
      <c r="B30" s="126"/>
      <c r="D30" s="112">
        <v>19</v>
      </c>
      <c r="E30" s="128"/>
    </row>
    <row r="31" spans="1:11">
      <c r="A31" s="111" t="s">
        <v>284</v>
      </c>
      <c r="B31" s="127"/>
      <c r="D31" s="112">
        <v>20</v>
      </c>
      <c r="E31" s="128"/>
    </row>
    <row r="32" spans="1:11">
      <c r="D32" s="112">
        <v>21</v>
      </c>
      <c r="E32" s="128"/>
    </row>
    <row r="33" spans="4:5">
      <c r="D33" s="112">
        <v>22</v>
      </c>
      <c r="E33" s="128"/>
    </row>
    <row r="34" spans="4:5">
      <c r="D34" s="112">
        <v>23</v>
      </c>
      <c r="E34" s="128"/>
    </row>
    <row r="35" spans="4:5">
      <c r="D35" s="113">
        <v>24</v>
      </c>
      <c r="E35" s="127"/>
    </row>
  </sheetData>
  <sheetProtection algorithmName="SHA-512" hashValue="ZSRp9+X4PVpieyNBLEOFSbMC2qd4C3OLKuunQd7ZGZMYRVazajpGPKZNAtTEEgRgtJF6suJlq9qpKWOBP9srWg==" saltValue="8VBYMT6WpPfqqyja8xu9pg==" spinCount="100000" sheet="1" scenarios="1" formatCells="0" formatColumns="0" formatRows="0"/>
  <protectedRanges>
    <protectedRange sqref="B1" name="Range1"/>
    <protectedRange sqref="B30:B31" name="Range2"/>
    <protectedRange sqref="E19:E35" name="Range3"/>
  </protectedRanges>
  <mergeCells count="7">
    <mergeCell ref="G2:K7"/>
    <mergeCell ref="A2:F16"/>
    <mergeCell ref="A28:B29"/>
    <mergeCell ref="H9:I9"/>
    <mergeCell ref="A17:B17"/>
    <mergeCell ref="D17:E17"/>
    <mergeCell ref="G19:K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8B8E-E0F2-4B40-BCA6-4456A72AA4C3}">
  <dimension ref="A1:Z65"/>
  <sheetViews>
    <sheetView topLeftCell="A28" zoomScaleNormal="100" workbookViewId="0">
      <selection activeCell="O33" sqref="O33"/>
    </sheetView>
  </sheetViews>
  <sheetFormatPr defaultColWidth="8.42578125" defaultRowHeight="15"/>
  <cols>
    <col min="1" max="1" width="15.7109375" style="47" customWidth="1"/>
    <col min="2" max="2" width="15.28515625" style="1" customWidth="1"/>
    <col min="3" max="3" width="15.7109375" style="1" customWidth="1"/>
    <col min="4" max="4" width="14.7109375" style="1" customWidth="1"/>
    <col min="5" max="5" width="2.42578125" style="1" customWidth="1"/>
    <col min="6" max="6" width="15.7109375" style="1" customWidth="1"/>
    <col min="7" max="7" width="14.7109375" style="1" customWidth="1"/>
    <col min="8" max="8" width="2.42578125" style="1" customWidth="1"/>
    <col min="9" max="9" width="15.7109375" style="1" customWidth="1"/>
    <col min="10" max="10" width="14.7109375" style="1" customWidth="1"/>
    <col min="11" max="11" width="2.42578125" style="1" customWidth="1"/>
    <col min="12" max="13" width="15.7109375" style="1" customWidth="1"/>
    <col min="14" max="14" width="2.42578125" style="1" customWidth="1"/>
    <col min="15" max="16" width="15.7109375" style="1" customWidth="1"/>
    <col min="17" max="17" width="14" style="1" bestFit="1" customWidth="1"/>
    <col min="18" max="18" width="16.42578125" style="1" bestFit="1" customWidth="1"/>
    <col min="19" max="19" width="2" style="1" bestFit="1" customWidth="1"/>
    <col min="20" max="20" width="17" style="1" bestFit="1" customWidth="1"/>
    <col min="21" max="21" width="17.42578125" style="1" bestFit="1" customWidth="1"/>
    <col min="22" max="16384" width="8.42578125" style="1"/>
  </cols>
  <sheetData>
    <row r="1" spans="1:16" ht="45" customHeight="1">
      <c r="A1" s="266" t="s">
        <v>39</v>
      </c>
      <c r="B1" s="267"/>
      <c r="C1" s="257"/>
      <c r="D1" s="257"/>
      <c r="E1" s="257"/>
      <c r="F1" s="257"/>
      <c r="G1" s="257"/>
      <c r="H1" s="257"/>
      <c r="I1" s="257"/>
      <c r="J1" s="257"/>
      <c r="K1" s="257"/>
      <c r="L1" s="257"/>
      <c r="M1" s="258"/>
      <c r="O1" s="269" t="s">
        <v>21</v>
      </c>
      <c r="P1" s="270"/>
    </row>
    <row r="2" spans="1:16" ht="25.5" customHeight="1">
      <c r="A2" s="259"/>
      <c r="B2" s="260"/>
      <c r="C2" s="260"/>
      <c r="D2" s="260"/>
      <c r="E2" s="260"/>
      <c r="F2" s="260"/>
      <c r="G2" s="260"/>
      <c r="H2" s="260"/>
      <c r="I2" s="260"/>
      <c r="J2" s="260"/>
      <c r="K2" s="260"/>
      <c r="L2" s="260"/>
      <c r="M2" s="261"/>
      <c r="O2" s="18" t="s">
        <v>22</v>
      </c>
      <c r="P2" s="19" t="s">
        <v>23</v>
      </c>
    </row>
    <row r="3" spans="1:16" ht="30">
      <c r="A3" s="259"/>
      <c r="B3" s="260"/>
      <c r="C3" s="260"/>
      <c r="D3" s="260"/>
      <c r="E3" s="260"/>
      <c r="F3" s="260"/>
      <c r="G3" s="260"/>
      <c r="H3" s="260"/>
      <c r="I3" s="260"/>
      <c r="J3" s="260"/>
      <c r="K3" s="260"/>
      <c r="L3" s="260"/>
      <c r="M3" s="261"/>
      <c r="O3" s="20" t="s">
        <v>24</v>
      </c>
      <c r="P3" s="21" t="s">
        <v>25</v>
      </c>
    </row>
    <row r="4" spans="1:16">
      <c r="A4" s="259"/>
      <c r="B4" s="260"/>
      <c r="C4" s="260"/>
      <c r="D4" s="260"/>
      <c r="E4" s="260"/>
      <c r="F4" s="260"/>
      <c r="G4" s="260"/>
      <c r="H4" s="260"/>
      <c r="I4" s="260"/>
      <c r="J4" s="260"/>
      <c r="K4" s="260"/>
      <c r="L4" s="260"/>
      <c r="M4" s="261"/>
      <c r="O4" s="22" t="s">
        <v>26</v>
      </c>
      <c r="P4" s="21" t="s">
        <v>27</v>
      </c>
    </row>
    <row r="5" spans="1:16" ht="30">
      <c r="A5" s="259"/>
      <c r="B5" s="260"/>
      <c r="C5" s="260"/>
      <c r="D5" s="260"/>
      <c r="E5" s="260"/>
      <c r="F5" s="260"/>
      <c r="G5" s="260"/>
      <c r="H5" s="260"/>
      <c r="I5" s="260"/>
      <c r="J5" s="260"/>
      <c r="K5" s="260"/>
      <c r="L5" s="260"/>
      <c r="M5" s="261"/>
      <c r="O5" s="23" t="s">
        <v>28</v>
      </c>
      <c r="P5" s="21" t="s">
        <v>29</v>
      </c>
    </row>
    <row r="6" spans="1:16" ht="30.75" thickBot="1">
      <c r="A6" s="262"/>
      <c r="B6" s="263"/>
      <c r="C6" s="263"/>
      <c r="D6" s="263"/>
      <c r="E6" s="263"/>
      <c r="F6" s="263"/>
      <c r="G6" s="263"/>
      <c r="H6" s="263"/>
      <c r="I6" s="263"/>
      <c r="J6" s="263"/>
      <c r="K6" s="263"/>
      <c r="L6" s="263"/>
      <c r="M6" s="264"/>
      <c r="O6" s="24" t="s">
        <v>30</v>
      </c>
      <c r="P6" s="25" t="s">
        <v>31</v>
      </c>
    </row>
    <row r="7" spans="1:16" ht="15.75" customHeight="1" thickBot="1">
      <c r="A7" s="26"/>
      <c r="B7" s="28"/>
      <c r="C7" s="27"/>
      <c r="D7" s="28"/>
      <c r="E7" s="28"/>
      <c r="F7" s="28"/>
      <c r="G7" s="28"/>
      <c r="H7" s="28"/>
      <c r="I7" s="271" t="s">
        <v>40</v>
      </c>
      <c r="J7" s="272"/>
      <c r="K7" s="272"/>
      <c r="L7" s="272"/>
      <c r="M7" s="273"/>
      <c r="O7" s="29"/>
      <c r="P7" s="29"/>
    </row>
    <row r="8" spans="1:16" ht="15.75" customHeight="1">
      <c r="A8" s="255" t="s">
        <v>116</v>
      </c>
      <c r="B8" s="256"/>
      <c r="C8" s="257"/>
      <c r="D8" s="257"/>
      <c r="E8" s="257"/>
      <c r="F8" s="257"/>
      <c r="G8" s="258"/>
      <c r="H8" s="28"/>
      <c r="I8" s="103" t="s">
        <v>41</v>
      </c>
      <c r="J8" s="104" t="s">
        <v>42</v>
      </c>
      <c r="K8" s="104" t="s">
        <v>43</v>
      </c>
      <c r="L8" s="104" t="s">
        <v>44</v>
      </c>
      <c r="M8" s="105" t="s">
        <v>45</v>
      </c>
      <c r="N8" s="28"/>
      <c r="O8" s="28"/>
    </row>
    <row r="9" spans="1:16" ht="13.9" customHeight="1">
      <c r="A9" s="259"/>
      <c r="B9" s="260"/>
      <c r="C9" s="260"/>
      <c r="D9" s="260"/>
      <c r="E9" s="260"/>
      <c r="F9" s="260"/>
      <c r="G9" s="261"/>
      <c r="H9" s="28"/>
      <c r="I9" s="30">
        <v>1</v>
      </c>
      <c r="J9" s="17" t="s">
        <v>46</v>
      </c>
      <c r="K9" s="17" t="s">
        <v>43</v>
      </c>
      <c r="L9" s="31">
        <v>2.2046199999999998</v>
      </c>
      <c r="M9" s="32" t="s">
        <v>47</v>
      </c>
      <c r="N9" s="28"/>
      <c r="O9" s="28"/>
    </row>
    <row r="10" spans="1:16" ht="13.9" customHeight="1">
      <c r="A10" s="259"/>
      <c r="B10" s="260"/>
      <c r="C10" s="260"/>
      <c r="D10" s="260"/>
      <c r="E10" s="260"/>
      <c r="F10" s="260"/>
      <c r="G10" s="261"/>
      <c r="H10" s="28"/>
      <c r="I10" s="30">
        <v>1</v>
      </c>
      <c r="J10" s="17" t="s">
        <v>48</v>
      </c>
      <c r="K10" s="17" t="s">
        <v>43</v>
      </c>
      <c r="L10" s="31">
        <v>29.573499999999999</v>
      </c>
      <c r="M10" s="32" t="s">
        <v>49</v>
      </c>
      <c r="N10" s="28"/>
      <c r="O10" s="28"/>
    </row>
    <row r="11" spans="1:16" ht="13.9" customHeight="1">
      <c r="A11" s="259"/>
      <c r="B11" s="260"/>
      <c r="C11" s="260"/>
      <c r="D11" s="260"/>
      <c r="E11" s="260"/>
      <c r="F11" s="260"/>
      <c r="G11" s="261"/>
      <c r="H11" s="28"/>
      <c r="I11" s="30">
        <v>1</v>
      </c>
      <c r="J11" s="17" t="s">
        <v>50</v>
      </c>
      <c r="K11" s="17" t="s">
        <v>43</v>
      </c>
      <c r="L11" s="31">
        <v>28.349523125000001</v>
      </c>
      <c r="M11" s="32" t="s">
        <v>51</v>
      </c>
      <c r="N11" s="28"/>
      <c r="O11" s="28"/>
    </row>
    <row r="12" spans="1:16" ht="14.65" customHeight="1">
      <c r="A12" s="259"/>
      <c r="B12" s="260"/>
      <c r="C12" s="260"/>
      <c r="D12" s="260"/>
      <c r="E12" s="260"/>
      <c r="F12" s="260"/>
      <c r="G12" s="261"/>
      <c r="H12" s="28"/>
      <c r="I12" s="30">
        <v>1</v>
      </c>
      <c r="J12" s="17" t="s">
        <v>46</v>
      </c>
      <c r="K12" s="17" t="s">
        <v>43</v>
      </c>
      <c r="L12" s="33">
        <v>1000</v>
      </c>
      <c r="M12" s="32" t="s">
        <v>51</v>
      </c>
      <c r="N12" s="28"/>
      <c r="O12" s="28"/>
    </row>
    <row r="13" spans="1:16" ht="14.65" customHeight="1">
      <c r="A13" s="259"/>
      <c r="B13" s="260"/>
      <c r="C13" s="260"/>
      <c r="D13" s="260"/>
      <c r="E13" s="260"/>
      <c r="F13" s="260"/>
      <c r="G13" s="261"/>
      <c r="I13" s="30">
        <v>1</v>
      </c>
      <c r="J13" s="17" t="s">
        <v>51</v>
      </c>
      <c r="K13" s="17" t="s">
        <v>43</v>
      </c>
      <c r="L13" s="33">
        <v>1000</v>
      </c>
      <c r="M13" s="32" t="s">
        <v>52</v>
      </c>
    </row>
    <row r="14" spans="1:16" ht="14.65" customHeight="1">
      <c r="A14" s="259"/>
      <c r="B14" s="260"/>
      <c r="C14" s="260"/>
      <c r="D14" s="260"/>
      <c r="E14" s="260"/>
      <c r="F14" s="260"/>
      <c r="G14" s="261"/>
      <c r="I14" s="30">
        <v>1</v>
      </c>
      <c r="J14" s="17" t="s">
        <v>52</v>
      </c>
      <c r="K14" s="17" t="s">
        <v>43</v>
      </c>
      <c r="L14" s="33">
        <v>1000</v>
      </c>
      <c r="M14" s="32" t="s">
        <v>53</v>
      </c>
    </row>
    <row r="15" spans="1:16" ht="14.65" customHeight="1">
      <c r="A15" s="259"/>
      <c r="B15" s="260"/>
      <c r="C15" s="260"/>
      <c r="D15" s="260"/>
      <c r="E15" s="260"/>
      <c r="F15" s="260"/>
      <c r="G15" s="261"/>
      <c r="I15" s="30">
        <v>1</v>
      </c>
      <c r="J15" s="17" t="s">
        <v>54</v>
      </c>
      <c r="K15" s="17" t="s">
        <v>43</v>
      </c>
      <c r="L15" s="31">
        <v>33.814022600000001</v>
      </c>
      <c r="M15" s="32" t="s">
        <v>55</v>
      </c>
    </row>
    <row r="16" spans="1:16" ht="14.65" customHeight="1">
      <c r="A16" s="259"/>
      <c r="B16" s="260"/>
      <c r="C16" s="260"/>
      <c r="D16" s="260"/>
      <c r="E16" s="260"/>
      <c r="F16" s="260"/>
      <c r="G16" s="261"/>
      <c r="I16" s="30">
        <v>1</v>
      </c>
      <c r="J16" s="17" t="s">
        <v>54</v>
      </c>
      <c r="K16" s="17" t="s">
        <v>43</v>
      </c>
      <c r="L16" s="31">
        <v>0.26417205235800001</v>
      </c>
      <c r="M16" s="32" t="s">
        <v>56</v>
      </c>
    </row>
    <row r="17" spans="1:26" ht="15" customHeight="1">
      <c r="A17" s="259"/>
      <c r="B17" s="260"/>
      <c r="C17" s="260"/>
      <c r="D17" s="260"/>
      <c r="E17" s="260"/>
      <c r="F17" s="260"/>
      <c r="G17" s="261"/>
      <c r="I17" s="30">
        <v>1</v>
      </c>
      <c r="J17" s="17" t="s">
        <v>57</v>
      </c>
      <c r="K17" s="17" t="s">
        <v>43</v>
      </c>
      <c r="L17" s="31">
        <v>4.9289199999999997</v>
      </c>
      <c r="M17" s="32" t="s">
        <v>49</v>
      </c>
    </row>
    <row r="18" spans="1:26" ht="14.65" customHeight="1">
      <c r="A18" s="259"/>
      <c r="B18" s="260"/>
      <c r="C18" s="260"/>
      <c r="D18" s="260"/>
      <c r="E18" s="260"/>
      <c r="F18" s="260"/>
      <c r="G18" s="261"/>
      <c r="I18" s="30">
        <v>1</v>
      </c>
      <c r="J18" s="17" t="s">
        <v>58</v>
      </c>
      <c r="K18" s="17" t="s">
        <v>43</v>
      </c>
      <c r="L18" s="31">
        <v>3.28084</v>
      </c>
      <c r="M18" s="32" t="s">
        <v>59</v>
      </c>
      <c r="V18" s="34"/>
      <c r="W18" s="35"/>
      <c r="X18" s="35"/>
      <c r="Y18" s="36"/>
      <c r="Z18" s="35"/>
    </row>
    <row r="19" spans="1:26" ht="14.65" customHeight="1">
      <c r="A19" s="259"/>
      <c r="B19" s="260"/>
      <c r="C19" s="260"/>
      <c r="D19" s="260"/>
      <c r="E19" s="260"/>
      <c r="F19" s="260"/>
      <c r="G19" s="261"/>
      <c r="I19" s="30">
        <v>1</v>
      </c>
      <c r="J19" s="17" t="s">
        <v>60</v>
      </c>
      <c r="K19" s="17" t="s">
        <v>43</v>
      </c>
      <c r="L19" s="33">
        <v>12</v>
      </c>
      <c r="M19" s="32" t="s">
        <v>61</v>
      </c>
    </row>
    <row r="20" spans="1:26" ht="14.65" customHeight="1" thickBot="1">
      <c r="A20" s="262"/>
      <c r="B20" s="263"/>
      <c r="C20" s="263"/>
      <c r="D20" s="263"/>
      <c r="E20" s="263"/>
      <c r="F20" s="263"/>
      <c r="G20" s="264"/>
      <c r="I20" s="30">
        <v>1</v>
      </c>
      <c r="J20" s="17" t="s">
        <v>62</v>
      </c>
      <c r="K20" s="17" t="s">
        <v>43</v>
      </c>
      <c r="L20" s="37">
        <v>2.54</v>
      </c>
      <c r="M20" s="32" t="s">
        <v>63</v>
      </c>
    </row>
    <row r="21" spans="1:26" ht="14.65" customHeight="1">
      <c r="A21" s="28"/>
      <c r="B21" s="28"/>
      <c r="C21" s="28"/>
      <c r="D21" s="28"/>
      <c r="E21" s="28"/>
      <c r="F21" s="28"/>
      <c r="G21" s="28"/>
      <c r="I21" s="30">
        <v>1</v>
      </c>
      <c r="J21" s="17" t="s">
        <v>64</v>
      </c>
      <c r="K21" s="17" t="s">
        <v>43</v>
      </c>
      <c r="L21" s="33">
        <v>5280</v>
      </c>
      <c r="M21" s="32" t="s">
        <v>59</v>
      </c>
    </row>
    <row r="22" spans="1:26" ht="14.65" customHeight="1">
      <c r="A22" s="28"/>
      <c r="B22" s="28"/>
      <c r="C22" s="28"/>
      <c r="D22" s="28"/>
      <c r="E22" s="28"/>
      <c r="F22" s="28"/>
      <c r="G22" s="28"/>
      <c r="I22" s="30">
        <v>1</v>
      </c>
      <c r="J22" s="17" t="s">
        <v>65</v>
      </c>
      <c r="K22" s="17" t="s">
        <v>43</v>
      </c>
      <c r="L22" s="33">
        <v>24</v>
      </c>
      <c r="M22" s="32" t="s">
        <v>66</v>
      </c>
    </row>
    <row r="23" spans="1:26" ht="14.65" customHeight="1" thickBot="1">
      <c r="A23" s="28"/>
      <c r="B23" s="28"/>
      <c r="C23" s="28"/>
      <c r="D23" s="28"/>
      <c r="E23" s="28"/>
      <c r="F23" s="28"/>
      <c r="G23" s="28"/>
      <c r="I23" s="30">
        <v>1</v>
      </c>
      <c r="J23" s="38" t="s">
        <v>67</v>
      </c>
      <c r="K23" s="38" t="s">
        <v>43</v>
      </c>
      <c r="L23" s="39">
        <v>365</v>
      </c>
      <c r="M23" s="40" t="s">
        <v>68</v>
      </c>
    </row>
    <row r="24" spans="1:26" ht="15.75" thickBot="1">
      <c r="A24" s="274"/>
      <c r="B24" s="275"/>
      <c r="C24" s="265" t="s">
        <v>69</v>
      </c>
      <c r="D24" s="245"/>
      <c r="E24" s="50" t="s">
        <v>70</v>
      </c>
      <c r="F24" s="265" t="s">
        <v>71</v>
      </c>
      <c r="G24" s="245"/>
      <c r="H24" s="51" t="s">
        <v>70</v>
      </c>
      <c r="I24" s="265" t="s">
        <v>72</v>
      </c>
      <c r="J24" s="245"/>
      <c r="K24" s="51" t="s">
        <v>70</v>
      </c>
      <c r="L24" s="265" t="s">
        <v>73</v>
      </c>
      <c r="M24" s="245"/>
      <c r="N24" s="51" t="s">
        <v>43</v>
      </c>
      <c r="O24" s="265" t="s">
        <v>74</v>
      </c>
      <c r="P24" s="268"/>
    </row>
    <row r="25" spans="1:26" ht="64.900000000000006" customHeight="1" thickBot="1">
      <c r="A25" s="244" t="s">
        <v>75</v>
      </c>
      <c r="B25" s="245"/>
      <c r="C25" s="144">
        <v>70</v>
      </c>
      <c r="D25" s="41" t="s">
        <v>76</v>
      </c>
      <c r="E25" s="42" t="s">
        <v>70</v>
      </c>
      <c r="F25" s="184">
        <f>L10/I10</f>
        <v>29.573499999999999</v>
      </c>
      <c r="G25" s="42" t="s">
        <v>77</v>
      </c>
      <c r="H25" s="42" t="s">
        <v>70</v>
      </c>
      <c r="I25" s="184">
        <f>I9/L9</f>
        <v>0.45359290943563974</v>
      </c>
      <c r="J25" s="42" t="s">
        <v>78</v>
      </c>
      <c r="K25" s="42" t="s">
        <v>70</v>
      </c>
      <c r="L25" s="43"/>
      <c r="M25" s="43"/>
      <c r="N25" s="42" t="s">
        <v>43</v>
      </c>
      <c r="O25" s="185">
        <f>C25*F25*I25</f>
        <v>939.00309350364239</v>
      </c>
      <c r="P25" s="100" t="s">
        <v>79</v>
      </c>
    </row>
    <row r="26" spans="1:26" ht="64.900000000000006" customHeight="1" thickBot="1">
      <c r="A26" s="244" t="s">
        <v>80</v>
      </c>
      <c r="B26" s="245"/>
      <c r="C26" s="144" t="str">
        <f>IF(LEN('Income Analysis'!B1)&lt;4,"Your full name entry must be longer",MOD(CODE(MID('Income Analysis'!B1,1,1)),79)+13)</f>
        <v>Your full name entry must be longer</v>
      </c>
      <c r="D26" s="41" t="s">
        <v>81</v>
      </c>
      <c r="E26" s="42" t="s">
        <v>70</v>
      </c>
      <c r="F26" s="44"/>
      <c r="G26" s="45"/>
      <c r="H26" s="42" t="s">
        <v>70</v>
      </c>
      <c r="I26" s="44"/>
      <c r="J26" s="45"/>
      <c r="K26" s="42" t="s">
        <v>70</v>
      </c>
      <c r="L26" s="43"/>
      <c r="M26" s="43"/>
      <c r="N26" s="42" t="s">
        <v>43</v>
      </c>
      <c r="O26" s="46"/>
      <c r="P26" s="101"/>
    </row>
    <row r="27" spans="1:26" ht="64.900000000000006" customHeight="1" thickBot="1">
      <c r="A27" s="244" t="s">
        <v>82</v>
      </c>
      <c r="B27" s="245"/>
      <c r="C27" s="144" t="str">
        <f>IF(LEN('Income Analysis'!B1)&lt;4,"Your full name entry must be longer",MOD(CODE(MID('Income Analysis'!B1,2,1)), 79)+13)</f>
        <v>Your full name entry must be longer</v>
      </c>
      <c r="D27" s="41" t="s">
        <v>83</v>
      </c>
      <c r="E27" s="42" t="s">
        <v>70</v>
      </c>
      <c r="F27" s="44"/>
      <c r="G27" s="45"/>
      <c r="H27" s="42" t="s">
        <v>70</v>
      </c>
      <c r="I27" s="44"/>
      <c r="J27" s="45"/>
      <c r="K27" s="42" t="s">
        <v>70</v>
      </c>
      <c r="L27" s="43"/>
      <c r="M27" s="43"/>
      <c r="N27" s="42" t="s">
        <v>43</v>
      </c>
      <c r="O27" s="46"/>
      <c r="P27" s="101"/>
    </row>
    <row r="28" spans="1:26" ht="64.900000000000006" customHeight="1" thickBot="1">
      <c r="A28" s="244" t="s">
        <v>84</v>
      </c>
      <c r="B28" s="245"/>
      <c r="C28" s="144" t="str">
        <f>IF(LEN('Income Analysis'!B1)&lt;4,"Your full name entry must be longer",MOD(CODE(MID('Income Analysis'!B1,3,1)),79)+13)</f>
        <v>Your full name entry must be longer</v>
      </c>
      <c r="D28" s="41" t="s">
        <v>85</v>
      </c>
      <c r="E28" s="42" t="s">
        <v>70</v>
      </c>
      <c r="F28" s="44"/>
      <c r="G28" s="45"/>
      <c r="H28" s="42" t="s">
        <v>70</v>
      </c>
      <c r="I28" s="44"/>
      <c r="J28" s="45"/>
      <c r="K28" s="42" t="s">
        <v>70</v>
      </c>
      <c r="L28" s="44"/>
      <c r="M28" s="45"/>
      <c r="N28" s="42" t="s">
        <v>43</v>
      </c>
      <c r="O28" s="46"/>
      <c r="P28" s="101"/>
    </row>
    <row r="29" spans="1:26" ht="64.900000000000006" customHeight="1" thickBot="1">
      <c r="A29" s="244" t="s">
        <v>86</v>
      </c>
      <c r="B29" s="245"/>
      <c r="C29" s="144" t="str">
        <f>IF(LEN('Income Analysis'!B1)&lt;4,"Your full name entry must be longer",MOD(CODE(MID('Income Analysis'!B1,4,1)),79)+13)</f>
        <v>Your full name entry must be longer</v>
      </c>
      <c r="D29" s="41" t="s">
        <v>87</v>
      </c>
      <c r="E29" s="42" t="s">
        <v>70</v>
      </c>
      <c r="F29" s="44"/>
      <c r="G29" s="45"/>
      <c r="H29" s="42" t="s">
        <v>70</v>
      </c>
      <c r="I29" s="44"/>
      <c r="J29" s="45"/>
      <c r="K29" s="42" t="s">
        <v>70</v>
      </c>
      <c r="L29" s="44"/>
      <c r="M29" s="45"/>
      <c r="N29" s="42" t="s">
        <v>43</v>
      </c>
      <c r="O29" s="46"/>
      <c r="P29" s="101"/>
    </row>
    <row r="30" spans="1:26" ht="13.9" customHeight="1">
      <c r="A30" s="246" t="s">
        <v>115</v>
      </c>
      <c r="B30" s="247"/>
      <c r="C30" s="248"/>
      <c r="D30" s="248"/>
      <c r="E30" s="248"/>
      <c r="F30" s="248"/>
      <c r="G30" s="248"/>
      <c r="H30" s="248"/>
      <c r="I30" s="248"/>
      <c r="J30" s="248"/>
      <c r="K30" s="248"/>
      <c r="L30" s="249"/>
    </row>
    <row r="31" spans="1:26" ht="14.65" customHeight="1">
      <c r="A31" s="250"/>
      <c r="B31" s="251"/>
      <c r="C31" s="251"/>
      <c r="D31" s="251"/>
      <c r="E31" s="251"/>
      <c r="F31" s="251"/>
      <c r="G31" s="251"/>
      <c r="H31" s="251"/>
      <c r="I31" s="251"/>
      <c r="J31" s="251"/>
      <c r="K31" s="251"/>
      <c r="L31" s="249"/>
    </row>
    <row r="32" spans="1:26" ht="14.65" customHeight="1">
      <c r="A32" s="250"/>
      <c r="B32" s="251"/>
      <c r="C32" s="251"/>
      <c r="D32" s="251"/>
      <c r="E32" s="251"/>
      <c r="F32" s="251"/>
      <c r="G32" s="251"/>
      <c r="H32" s="251"/>
      <c r="I32" s="251"/>
      <c r="J32" s="251"/>
      <c r="K32" s="251"/>
      <c r="L32" s="249"/>
    </row>
    <row r="33" spans="1:12" ht="14.65" customHeight="1">
      <c r="A33" s="250"/>
      <c r="B33" s="251"/>
      <c r="C33" s="251"/>
      <c r="D33" s="251"/>
      <c r="E33" s="251"/>
      <c r="F33" s="251"/>
      <c r="G33" s="251"/>
      <c r="H33" s="251"/>
      <c r="I33" s="251"/>
      <c r="J33" s="251"/>
      <c r="K33" s="251"/>
      <c r="L33" s="249"/>
    </row>
    <row r="34" spans="1:12" ht="14.65" customHeight="1">
      <c r="A34" s="250"/>
      <c r="B34" s="251"/>
      <c r="C34" s="251"/>
      <c r="D34" s="251"/>
      <c r="E34" s="251"/>
      <c r="F34" s="251"/>
      <c r="G34" s="251"/>
      <c r="H34" s="251"/>
      <c r="I34" s="251"/>
      <c r="J34" s="251"/>
      <c r="K34" s="251"/>
      <c r="L34" s="249"/>
    </row>
    <row r="35" spans="1:12" ht="14.65" customHeight="1">
      <c r="A35" s="250"/>
      <c r="B35" s="251"/>
      <c r="C35" s="251"/>
      <c r="D35" s="251"/>
      <c r="E35" s="251"/>
      <c r="F35" s="251"/>
      <c r="G35" s="251"/>
      <c r="H35" s="251"/>
      <c r="I35" s="251"/>
      <c r="J35" s="251"/>
      <c r="K35" s="251"/>
      <c r="L35" s="249"/>
    </row>
    <row r="36" spans="1:12" ht="14.65" customHeight="1">
      <c r="A36" s="250"/>
      <c r="B36" s="251"/>
      <c r="C36" s="251"/>
      <c r="D36" s="251"/>
      <c r="E36" s="251"/>
      <c r="F36" s="251"/>
      <c r="G36" s="251"/>
      <c r="H36" s="251"/>
      <c r="I36" s="251"/>
      <c r="J36" s="251"/>
      <c r="K36" s="251"/>
      <c r="L36" s="249"/>
    </row>
    <row r="37" spans="1:12" ht="14.65" customHeight="1">
      <c r="A37" s="250"/>
      <c r="B37" s="251"/>
      <c r="C37" s="251"/>
      <c r="D37" s="251"/>
      <c r="E37" s="251"/>
      <c r="F37" s="251"/>
      <c r="G37" s="251"/>
      <c r="H37" s="251"/>
      <c r="I37" s="251"/>
      <c r="J37" s="251"/>
      <c r="K37" s="251"/>
      <c r="L37" s="249"/>
    </row>
    <row r="38" spans="1:12" ht="14.65" customHeight="1">
      <c r="A38" s="252"/>
      <c r="B38" s="253"/>
      <c r="C38" s="253"/>
      <c r="D38" s="253"/>
      <c r="E38" s="253"/>
      <c r="F38" s="253"/>
      <c r="G38" s="253"/>
      <c r="H38" s="253"/>
      <c r="I38" s="253"/>
      <c r="J38" s="253"/>
      <c r="K38" s="253"/>
      <c r="L38" s="254"/>
    </row>
    <row r="39" spans="1:12" ht="43.9" customHeight="1">
      <c r="A39" s="140" t="s">
        <v>88</v>
      </c>
      <c r="C39" s="140" t="s">
        <v>89</v>
      </c>
    </row>
    <row r="40" spans="1:12" ht="43.9" customHeight="1">
      <c r="A40" s="131" t="str">
        <f>IF(LEN('Income Analysis'!B1)&lt;1,"Your full name entry must be longer",ROUND(MOD(17*CODE(MID('Income Analysis'!B1,1,1)),59),0))</f>
        <v>Your full name entry must be longer</v>
      </c>
      <c r="C40" s="132"/>
    </row>
    <row r="41" spans="1:12" ht="43.9" customHeight="1" thickBot="1">
      <c r="A41" s="129"/>
      <c r="C41" s="130" t="str">
        <f>IF(LEN('Income Analysis'!B1)&lt;2,"Your full name entry must be longer",ROUND(MOD(17*CODE(MID('Income Analysis'!B1,2,1)),59),0))</f>
        <v>Your full name entry must be longer</v>
      </c>
    </row>
    <row r="57" spans="13:16">
      <c r="M57" s="48"/>
      <c r="N57" s="48"/>
      <c r="O57" s="48"/>
      <c r="P57" s="48"/>
    </row>
    <row r="58" spans="13:16">
      <c r="M58" s="48"/>
      <c r="N58" s="48"/>
      <c r="O58" s="48"/>
      <c r="P58" s="48"/>
    </row>
    <row r="59" spans="13:16">
      <c r="M59" s="48"/>
      <c r="N59" s="48"/>
      <c r="O59" s="48"/>
      <c r="P59" s="48"/>
    </row>
    <row r="60" spans="13:16">
      <c r="M60" s="48"/>
      <c r="N60" s="48"/>
      <c r="O60" s="48"/>
      <c r="P60" s="48"/>
    </row>
    <row r="61" spans="13:16">
      <c r="M61" s="48"/>
      <c r="N61" s="48"/>
      <c r="O61" s="48"/>
      <c r="P61" s="48"/>
    </row>
    <row r="62" spans="13:16">
      <c r="M62" s="48"/>
      <c r="N62" s="48"/>
      <c r="O62" s="48"/>
      <c r="P62" s="48"/>
    </row>
    <row r="63" spans="13:16">
      <c r="M63" s="48"/>
      <c r="N63" s="48"/>
      <c r="O63" s="48"/>
      <c r="P63" s="48"/>
    </row>
    <row r="64" spans="13:16">
      <c r="M64" s="49"/>
      <c r="N64" s="49"/>
      <c r="O64" s="49"/>
      <c r="P64" s="49"/>
    </row>
    <row r="65" spans="2:16">
      <c r="B65" s="49"/>
      <c r="E65" s="49"/>
      <c r="F65" s="49"/>
      <c r="G65" s="49"/>
      <c r="H65" s="49"/>
      <c r="I65" s="49"/>
      <c r="J65" s="49"/>
      <c r="K65" s="49"/>
      <c r="L65" s="49"/>
      <c r="M65" s="49"/>
      <c r="N65" s="49"/>
      <c r="O65" s="49"/>
      <c r="P65" s="49"/>
    </row>
  </sheetData>
  <sheetProtection algorithmName="SHA-512" hashValue="KeSjDPBuijJv2n5PoGquCFIBbgeLD/1q3EOaz09330lMDnn9QxLzPUnzfFvk0rg91PrEBhpfEeB0ZTq9MNPkMQ==" saltValue="ABw2jz86NwFeUcnKuUwabw==" spinCount="100000" sheet="1" formatCells="0" formatColumns="0" formatRows="0"/>
  <protectedRanges>
    <protectedRange sqref="I26:J26" name="Range2"/>
    <protectedRange sqref="O26:P26" name="Range3"/>
    <protectedRange sqref="F27:G27" name="Range4"/>
    <protectedRange sqref="I27:J27" name="Range5"/>
    <protectedRange sqref="O27:P27" name="Range6"/>
    <protectedRange sqref="F28:G28" name="Range7"/>
    <protectedRange sqref="I28:J28" name="Range8"/>
    <protectedRange sqref="L28:M28" name="Range9"/>
    <protectedRange sqref="O28:P28" name="Range10"/>
    <protectedRange sqref="F29:G29" name="Range11"/>
    <protectedRange sqref="I29:J29" name="Range12"/>
    <protectedRange sqref="L29:M29" name="Range13"/>
    <protectedRange sqref="O29:P29" name="Range14"/>
    <protectedRange sqref="C40" name="Range15"/>
    <protectedRange sqref="A41" name="Range16"/>
    <protectedRange sqref="F26:G26" name="Range17"/>
  </protectedRanges>
  <mergeCells count="16">
    <mergeCell ref="A1:M6"/>
    <mergeCell ref="F24:G24"/>
    <mergeCell ref="I24:J24"/>
    <mergeCell ref="L24:M24"/>
    <mergeCell ref="O24:P24"/>
    <mergeCell ref="O1:P1"/>
    <mergeCell ref="I7:M7"/>
    <mergeCell ref="A24:B24"/>
    <mergeCell ref="A25:B25"/>
    <mergeCell ref="A26:B26"/>
    <mergeCell ref="A30:L38"/>
    <mergeCell ref="A8:G20"/>
    <mergeCell ref="C24:D24"/>
    <mergeCell ref="A29:B29"/>
    <mergeCell ref="A27:B27"/>
    <mergeCell ref="A28:B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4455-8A8E-4B6B-9ED1-58E2A674DA16}">
  <dimension ref="A1:H48"/>
  <sheetViews>
    <sheetView workbookViewId="0">
      <selection activeCell="L15" sqref="L15"/>
    </sheetView>
  </sheetViews>
  <sheetFormatPr defaultColWidth="8.5703125" defaultRowHeight="15"/>
  <cols>
    <col min="1" max="6" width="23.42578125" style="1" customWidth="1"/>
    <col min="7" max="7" width="19.5703125" style="1" customWidth="1"/>
    <col min="8" max="8" width="20.7109375" style="1" customWidth="1"/>
    <col min="9" max="9" width="20.28515625" style="1" customWidth="1"/>
    <col min="10" max="10" width="14.42578125" style="1" customWidth="1"/>
    <col min="11" max="16384" width="8.5703125" style="1"/>
  </cols>
  <sheetData>
    <row r="1" spans="1:8" ht="16.5" customHeight="1">
      <c r="A1" s="279" t="s">
        <v>90</v>
      </c>
      <c r="B1" s="280"/>
      <c r="C1" s="280"/>
      <c r="D1" s="280"/>
      <c r="E1" s="280"/>
      <c r="F1" s="280"/>
    </row>
    <row r="2" spans="1:8" ht="15.75" customHeight="1">
      <c r="A2" s="281"/>
      <c r="B2" s="282"/>
      <c r="C2" s="282"/>
      <c r="D2" s="282"/>
      <c r="E2" s="282"/>
      <c r="F2" s="282"/>
    </row>
    <row r="3" spans="1:8" ht="15.75" customHeight="1" thickBot="1">
      <c r="A3" s="283"/>
      <c r="B3" s="284"/>
      <c r="C3" s="284"/>
      <c r="D3" s="284"/>
      <c r="E3" s="284"/>
      <c r="F3" s="284"/>
    </row>
    <row r="4" spans="1:8" ht="39" customHeight="1" thickBot="1">
      <c r="A4" s="133" t="s">
        <v>91</v>
      </c>
      <c r="B4" s="134" t="str">
        <f>IF(LEN('Income Analysis'!B1)&lt;1,"Your full name entry must be longer",ROUND(100*MOD(CODE(MID('Income Analysis'!B1,1,1)),97),2)+5000)</f>
        <v>Your full name entry must be longer</v>
      </c>
      <c r="C4" s="58" t="s">
        <v>92</v>
      </c>
      <c r="D4" s="135" t="str">
        <f>IF(LEN('Income Analysis'!B1)&lt;2,"Your full name entry must be longer",ROUND(MOD(CODE(MID('Income Analysis'!B1,2,1))*19, 11)*20+900,2))</f>
        <v>Your full name entry must be longer</v>
      </c>
      <c r="E4" s="155"/>
      <c r="F4" s="156"/>
    </row>
    <row r="5" spans="1:8" ht="30.75" customHeight="1">
      <c r="A5" s="279" t="s">
        <v>229</v>
      </c>
      <c r="B5" s="285"/>
      <c r="C5" s="285"/>
      <c r="D5" s="285"/>
      <c r="E5" s="285"/>
      <c r="F5" s="286"/>
    </row>
    <row r="6" spans="1:8" ht="30" customHeight="1">
      <c r="A6" s="287"/>
      <c r="B6" s="288"/>
      <c r="C6" s="288"/>
      <c r="D6" s="288"/>
      <c r="E6" s="288"/>
      <c r="F6" s="289"/>
    </row>
    <row r="7" spans="1:8" ht="15.75" thickBot="1">
      <c r="A7" s="287"/>
      <c r="B7" s="288"/>
      <c r="C7" s="288"/>
      <c r="D7" s="288"/>
      <c r="E7" s="288"/>
      <c r="F7" s="289"/>
    </row>
    <row r="8" spans="1:8" ht="42.6" customHeight="1" thickBot="1">
      <c r="A8" s="290"/>
      <c r="B8" s="291"/>
      <c r="C8" s="291"/>
      <c r="D8" s="291"/>
      <c r="E8" s="291"/>
      <c r="F8" s="292"/>
      <c r="G8" s="293" t="s">
        <v>21</v>
      </c>
      <c r="H8" s="294"/>
    </row>
    <row r="9" spans="1:8" ht="18.600000000000001" customHeight="1" thickBot="1">
      <c r="A9" s="295" t="s">
        <v>93</v>
      </c>
      <c r="B9" s="296"/>
      <c r="C9" s="296"/>
      <c r="D9" s="296"/>
      <c r="E9" s="296"/>
      <c r="F9" s="297"/>
      <c r="G9" s="136" t="s">
        <v>22</v>
      </c>
      <c r="H9" s="106" t="s">
        <v>23</v>
      </c>
    </row>
    <row r="10" spans="1:8" ht="15" customHeight="1">
      <c r="A10" s="298" t="s">
        <v>230</v>
      </c>
      <c r="B10" s="280"/>
      <c r="C10" s="280"/>
      <c r="D10" s="280"/>
      <c r="E10" s="280"/>
      <c r="F10" s="299"/>
      <c r="G10" s="137" t="s">
        <v>24</v>
      </c>
      <c r="H10" s="52" t="s">
        <v>25</v>
      </c>
    </row>
    <row r="11" spans="1:8" ht="15" customHeight="1">
      <c r="A11" s="281"/>
      <c r="B11" s="282"/>
      <c r="C11" s="282"/>
      <c r="D11" s="282"/>
      <c r="E11" s="282"/>
      <c r="F11" s="300"/>
      <c r="G11" s="138" t="s">
        <v>26</v>
      </c>
      <c r="H11" s="52" t="s">
        <v>27</v>
      </c>
    </row>
    <row r="12" spans="1:8" ht="15" customHeight="1">
      <c r="A12" s="281"/>
      <c r="B12" s="282"/>
      <c r="C12" s="282"/>
      <c r="D12" s="282"/>
      <c r="E12" s="282"/>
      <c r="F12" s="300"/>
      <c r="G12" s="139" t="s">
        <v>28</v>
      </c>
      <c r="H12" s="52" t="s">
        <v>29</v>
      </c>
    </row>
    <row r="13" spans="1:8" ht="23.65" customHeight="1" thickBot="1">
      <c r="A13" s="283"/>
      <c r="B13" s="284"/>
      <c r="C13" s="284"/>
      <c r="D13" s="284"/>
      <c r="E13" s="284"/>
      <c r="F13" s="301"/>
      <c r="G13" s="53" t="s">
        <v>30</v>
      </c>
      <c r="H13" s="54" t="s">
        <v>31</v>
      </c>
    </row>
    <row r="14" spans="1:8" ht="30.75" thickBot="1">
      <c r="A14" s="55"/>
      <c r="B14" s="56" t="s">
        <v>94</v>
      </c>
      <c r="C14" s="57" t="s">
        <v>95</v>
      </c>
      <c r="D14" s="58" t="s">
        <v>96</v>
      </c>
      <c r="E14" s="58" t="s">
        <v>97</v>
      </c>
      <c r="F14" s="59" t="s">
        <v>98</v>
      </c>
      <c r="G14" s="56" t="s">
        <v>99</v>
      </c>
    </row>
    <row r="15" spans="1:8">
      <c r="A15" s="183" t="s">
        <v>100</v>
      </c>
      <c r="B15" s="60" t="s">
        <v>101</v>
      </c>
      <c r="C15" s="61"/>
      <c r="D15" s="62"/>
      <c r="E15" s="62"/>
      <c r="F15" s="63"/>
      <c r="G15" s="64" t="s">
        <v>102</v>
      </c>
    </row>
    <row r="16" spans="1:8" ht="45">
      <c r="A16" s="65" t="s">
        <v>103</v>
      </c>
      <c r="B16" s="66" t="s">
        <v>104</v>
      </c>
      <c r="C16" s="67"/>
      <c r="D16" s="68"/>
      <c r="E16" s="68"/>
      <c r="F16" s="69"/>
      <c r="G16" s="70" t="s">
        <v>102</v>
      </c>
      <c r="H16" s="10"/>
    </row>
    <row r="17" spans="1:8" ht="75">
      <c r="A17" s="65" t="s">
        <v>105</v>
      </c>
      <c r="B17" s="143">
        <v>45131</v>
      </c>
      <c r="C17" s="67"/>
      <c r="D17" s="68"/>
      <c r="E17" s="68"/>
      <c r="F17" s="69"/>
      <c r="G17" s="70" t="s">
        <v>106</v>
      </c>
      <c r="H17" s="10"/>
    </row>
    <row r="18" spans="1:8">
      <c r="A18" s="65" t="s">
        <v>107</v>
      </c>
      <c r="B18" s="66" t="s">
        <v>108</v>
      </c>
      <c r="C18" s="67"/>
      <c r="D18" s="68"/>
      <c r="E18" s="68"/>
      <c r="F18" s="69"/>
      <c r="G18" s="70" t="s">
        <v>102</v>
      </c>
      <c r="H18" s="10"/>
    </row>
    <row r="19" spans="1:8" ht="77.45" customHeight="1">
      <c r="A19" s="65" t="s">
        <v>286</v>
      </c>
      <c r="B19" s="71">
        <v>10.137</v>
      </c>
      <c r="C19" s="72"/>
      <c r="D19" s="73"/>
      <c r="E19" s="73"/>
      <c r="F19" s="74"/>
      <c r="G19" s="70" t="s">
        <v>109</v>
      </c>
    </row>
    <row r="20" spans="1:8" ht="58.15" customHeight="1">
      <c r="A20" s="65" t="s">
        <v>110</v>
      </c>
      <c r="B20" s="75">
        <v>83123.400000000009</v>
      </c>
      <c r="C20" s="175"/>
      <c r="D20" s="176"/>
      <c r="E20" s="176"/>
      <c r="F20" s="177"/>
      <c r="G20" s="70" t="s">
        <v>111</v>
      </c>
    </row>
    <row r="21" spans="1:8" ht="60.75" thickBot="1">
      <c r="A21" s="76" t="s">
        <v>112</v>
      </c>
      <c r="B21" s="141">
        <v>96.675545033047243</v>
      </c>
      <c r="C21" s="178"/>
      <c r="D21" s="179"/>
      <c r="E21" s="179"/>
      <c r="F21" s="180"/>
      <c r="G21" s="77" t="s">
        <v>113</v>
      </c>
    </row>
    <row r="22" spans="1:8" ht="15.75" thickBot="1">
      <c r="A22" s="78"/>
      <c r="B22" s="302" t="s">
        <v>283</v>
      </c>
      <c r="C22" s="302"/>
      <c r="D22" s="302"/>
      <c r="E22" s="302"/>
      <c r="F22" s="302"/>
      <c r="G22" s="302"/>
    </row>
    <row r="23" spans="1:8" ht="34.15" customHeight="1" thickBot="1">
      <c r="A23" s="276" t="s">
        <v>114</v>
      </c>
      <c r="B23" s="277"/>
      <c r="C23" s="277"/>
      <c r="D23" s="277"/>
      <c r="E23" s="277"/>
      <c r="F23" s="278"/>
    </row>
    <row r="24" spans="1:8" ht="34.15" customHeight="1">
      <c r="A24" s="157" t="s">
        <v>231</v>
      </c>
      <c r="B24" s="158" t="s">
        <v>117</v>
      </c>
      <c r="C24" s="158" t="s">
        <v>118</v>
      </c>
      <c r="D24" s="158" t="s">
        <v>119</v>
      </c>
      <c r="E24" s="158" t="s">
        <v>232</v>
      </c>
      <c r="F24" s="159" t="s">
        <v>120</v>
      </c>
    </row>
    <row r="25" spans="1:8" ht="34.15" customHeight="1">
      <c r="A25" s="160" t="s">
        <v>121</v>
      </c>
      <c r="B25" s="161" t="s">
        <v>122</v>
      </c>
      <c r="C25" s="161" t="s">
        <v>233</v>
      </c>
      <c r="D25" s="161" t="s">
        <v>123</v>
      </c>
      <c r="E25" s="161" t="s">
        <v>124</v>
      </c>
      <c r="F25" s="162" t="s">
        <v>125</v>
      </c>
    </row>
    <row r="26" spans="1:8" ht="34.15" customHeight="1">
      <c r="A26" s="160" t="s">
        <v>126</v>
      </c>
      <c r="B26" s="161" t="s">
        <v>234</v>
      </c>
      <c r="C26" s="161" t="s">
        <v>127</v>
      </c>
      <c r="D26" s="161" t="s">
        <v>128</v>
      </c>
      <c r="E26" s="161" t="s">
        <v>129</v>
      </c>
      <c r="F26" s="162" t="s">
        <v>235</v>
      </c>
    </row>
    <row r="27" spans="1:8" ht="34.15" customHeight="1">
      <c r="A27" s="160" t="s">
        <v>130</v>
      </c>
      <c r="B27" s="161" t="s">
        <v>131</v>
      </c>
      <c r="C27" s="161" t="s">
        <v>132</v>
      </c>
      <c r="D27" s="161" t="s">
        <v>236</v>
      </c>
      <c r="E27" s="161" t="s">
        <v>133</v>
      </c>
      <c r="F27" s="162" t="s">
        <v>134</v>
      </c>
    </row>
    <row r="28" spans="1:8" ht="34.15" customHeight="1">
      <c r="A28" s="160" t="s">
        <v>135</v>
      </c>
      <c r="B28" s="161" t="s">
        <v>136</v>
      </c>
      <c r="C28" s="161" t="s">
        <v>237</v>
      </c>
      <c r="D28" s="161" t="s">
        <v>137</v>
      </c>
      <c r="E28" s="161" t="s">
        <v>138</v>
      </c>
      <c r="F28" s="162" t="s">
        <v>139</v>
      </c>
    </row>
    <row r="29" spans="1:8" ht="34.15" customHeight="1">
      <c r="A29" s="160" t="s">
        <v>140</v>
      </c>
      <c r="B29" s="161" t="s">
        <v>141</v>
      </c>
      <c r="C29" s="161" t="s">
        <v>142</v>
      </c>
      <c r="D29" s="161" t="s">
        <v>143</v>
      </c>
      <c r="E29" s="161" t="s">
        <v>144</v>
      </c>
      <c r="F29" s="162" t="s">
        <v>145</v>
      </c>
    </row>
    <row r="30" spans="1:8" ht="34.15" customHeight="1">
      <c r="A30" s="160" t="s">
        <v>238</v>
      </c>
      <c r="B30" s="161" t="s">
        <v>146</v>
      </c>
      <c r="C30" s="161" t="s">
        <v>239</v>
      </c>
      <c r="D30" s="161" t="s">
        <v>147</v>
      </c>
      <c r="E30" s="161" t="s">
        <v>240</v>
      </c>
      <c r="F30" s="162" t="s">
        <v>148</v>
      </c>
    </row>
    <row r="31" spans="1:8" ht="34.15" customHeight="1">
      <c r="A31" s="160" t="s">
        <v>149</v>
      </c>
      <c r="B31" s="161" t="s">
        <v>150</v>
      </c>
      <c r="C31" s="161" t="s">
        <v>151</v>
      </c>
      <c r="D31" s="161" t="s">
        <v>152</v>
      </c>
      <c r="E31" s="161" t="s">
        <v>241</v>
      </c>
      <c r="F31" s="162" t="s">
        <v>153</v>
      </c>
    </row>
    <row r="32" spans="1:8" ht="34.15" customHeight="1">
      <c r="A32" s="160" t="s">
        <v>154</v>
      </c>
      <c r="B32" s="161" t="s">
        <v>155</v>
      </c>
      <c r="C32" s="161" t="s">
        <v>242</v>
      </c>
      <c r="D32" s="161" t="s">
        <v>156</v>
      </c>
      <c r="E32" s="161" t="s">
        <v>157</v>
      </c>
      <c r="F32" s="162" t="s">
        <v>158</v>
      </c>
    </row>
    <row r="33" spans="1:6" ht="34.15" customHeight="1">
      <c r="A33" s="160" t="s">
        <v>243</v>
      </c>
      <c r="B33" s="161" t="s">
        <v>159</v>
      </c>
      <c r="C33" s="161" t="s">
        <v>160</v>
      </c>
      <c r="D33" s="161" t="s">
        <v>161</v>
      </c>
      <c r="E33" s="161" t="s">
        <v>162</v>
      </c>
      <c r="F33" s="162" t="s">
        <v>163</v>
      </c>
    </row>
    <row r="34" spans="1:6" ht="34.15" customHeight="1">
      <c r="A34" s="160" t="s">
        <v>164</v>
      </c>
      <c r="B34" s="161" t="s">
        <v>165</v>
      </c>
      <c r="C34" s="161" t="s">
        <v>166</v>
      </c>
      <c r="D34" s="161" t="s">
        <v>167</v>
      </c>
      <c r="E34" s="161" t="s">
        <v>244</v>
      </c>
      <c r="F34" s="162" t="s">
        <v>245</v>
      </c>
    </row>
    <row r="35" spans="1:6" ht="34.15" customHeight="1">
      <c r="A35" s="160" t="s">
        <v>168</v>
      </c>
      <c r="B35" s="161" t="s">
        <v>169</v>
      </c>
      <c r="C35" s="161" t="s">
        <v>170</v>
      </c>
      <c r="D35" s="161" t="s">
        <v>171</v>
      </c>
      <c r="E35" s="161" t="s">
        <v>172</v>
      </c>
      <c r="F35" s="162" t="s">
        <v>173</v>
      </c>
    </row>
    <row r="36" spans="1:6" ht="34.15" customHeight="1">
      <c r="A36" s="160" t="s">
        <v>174</v>
      </c>
      <c r="B36" s="161" t="s">
        <v>246</v>
      </c>
      <c r="C36" s="161" t="s">
        <v>175</v>
      </c>
      <c r="D36" s="161" t="s">
        <v>176</v>
      </c>
      <c r="E36" s="161" t="s">
        <v>177</v>
      </c>
      <c r="F36" s="162" t="s">
        <v>178</v>
      </c>
    </row>
    <row r="37" spans="1:6" ht="34.15" customHeight="1">
      <c r="A37" s="160" t="s">
        <v>179</v>
      </c>
      <c r="B37" s="161" t="s">
        <v>180</v>
      </c>
      <c r="C37" s="161" t="s">
        <v>181</v>
      </c>
      <c r="D37" s="161" t="s">
        <v>182</v>
      </c>
      <c r="E37" s="161" t="s">
        <v>183</v>
      </c>
      <c r="F37" s="162" t="s">
        <v>184</v>
      </c>
    </row>
    <row r="38" spans="1:6" ht="34.15" customHeight="1">
      <c r="A38" s="160" t="s">
        <v>185</v>
      </c>
      <c r="B38" s="161" t="s">
        <v>186</v>
      </c>
      <c r="C38" s="161" t="s">
        <v>247</v>
      </c>
      <c r="D38" s="161" t="s">
        <v>187</v>
      </c>
      <c r="E38" s="161" t="s">
        <v>188</v>
      </c>
      <c r="F38" s="162" t="s">
        <v>189</v>
      </c>
    </row>
    <row r="39" spans="1:6" ht="34.15" customHeight="1">
      <c r="A39" s="160" t="s">
        <v>248</v>
      </c>
      <c r="B39" s="161" t="s">
        <v>190</v>
      </c>
      <c r="C39" s="161" t="s">
        <v>191</v>
      </c>
      <c r="D39" s="161" t="s">
        <v>265</v>
      </c>
      <c r="E39" s="161" t="s">
        <v>192</v>
      </c>
      <c r="F39" s="162" t="s">
        <v>193</v>
      </c>
    </row>
    <row r="40" spans="1:6" ht="34.15" customHeight="1">
      <c r="A40" s="160" t="s">
        <v>194</v>
      </c>
      <c r="B40" s="161" t="s">
        <v>249</v>
      </c>
      <c r="C40" s="161" t="s">
        <v>250</v>
      </c>
      <c r="D40" s="161" t="s">
        <v>251</v>
      </c>
      <c r="E40" s="161" t="s">
        <v>195</v>
      </c>
      <c r="F40" s="162" t="s">
        <v>252</v>
      </c>
    </row>
    <row r="41" spans="1:6" ht="34.15" customHeight="1">
      <c r="A41" s="160" t="s">
        <v>196</v>
      </c>
      <c r="B41" s="161" t="s">
        <v>197</v>
      </c>
      <c r="C41" s="161" t="s">
        <v>198</v>
      </c>
      <c r="D41" s="161" t="s">
        <v>199</v>
      </c>
      <c r="E41" s="161" t="s">
        <v>200</v>
      </c>
      <c r="F41" s="162" t="s">
        <v>201</v>
      </c>
    </row>
    <row r="42" spans="1:6" ht="34.15" customHeight="1">
      <c r="A42" s="160" t="s">
        <v>202</v>
      </c>
      <c r="B42" s="161" t="s">
        <v>203</v>
      </c>
      <c r="C42" s="161" t="s">
        <v>253</v>
      </c>
      <c r="D42" s="161" t="s">
        <v>204</v>
      </c>
      <c r="E42" s="161" t="s">
        <v>205</v>
      </c>
      <c r="F42" s="162" t="s">
        <v>206</v>
      </c>
    </row>
    <row r="43" spans="1:6" ht="34.15" customHeight="1">
      <c r="A43" s="160" t="s">
        <v>207</v>
      </c>
      <c r="B43" s="161" t="s">
        <v>254</v>
      </c>
      <c r="C43" s="161" t="s">
        <v>208</v>
      </c>
      <c r="D43" s="161" t="s">
        <v>209</v>
      </c>
      <c r="E43" s="161" t="s">
        <v>210</v>
      </c>
      <c r="F43" s="162" t="s">
        <v>255</v>
      </c>
    </row>
    <row r="44" spans="1:6" ht="34.15" customHeight="1">
      <c r="A44" s="160" t="s">
        <v>211</v>
      </c>
      <c r="B44" s="161" t="s">
        <v>212</v>
      </c>
      <c r="C44" s="161" t="s">
        <v>256</v>
      </c>
      <c r="D44" s="161" t="s">
        <v>213</v>
      </c>
      <c r="E44" s="161" t="s">
        <v>214</v>
      </c>
      <c r="F44" s="162" t="s">
        <v>257</v>
      </c>
    </row>
    <row r="45" spans="1:6" ht="34.15" customHeight="1">
      <c r="A45" s="160" t="s">
        <v>215</v>
      </c>
      <c r="B45" s="161" t="s">
        <v>258</v>
      </c>
      <c r="C45" s="161" t="s">
        <v>216</v>
      </c>
      <c r="D45" s="161" t="s">
        <v>217</v>
      </c>
      <c r="E45" s="161" t="s">
        <v>218</v>
      </c>
      <c r="F45" s="162" t="s">
        <v>259</v>
      </c>
    </row>
    <row r="46" spans="1:6" ht="15.75">
      <c r="A46" s="160" t="s">
        <v>219</v>
      </c>
      <c r="B46" s="161" t="s">
        <v>220</v>
      </c>
      <c r="C46" s="161" t="s">
        <v>221</v>
      </c>
      <c r="D46" s="161" t="s">
        <v>264</v>
      </c>
      <c r="E46" s="161" t="s">
        <v>222</v>
      </c>
      <c r="F46" s="162"/>
    </row>
    <row r="47" spans="1:6" ht="34.15" customHeight="1">
      <c r="A47" s="160" t="s">
        <v>223</v>
      </c>
      <c r="B47" s="161" t="s">
        <v>224</v>
      </c>
      <c r="C47" s="161" t="s">
        <v>225</v>
      </c>
      <c r="D47" s="161" t="s">
        <v>226</v>
      </c>
      <c r="E47" s="161" t="s">
        <v>227</v>
      </c>
      <c r="F47" s="163"/>
    </row>
    <row r="48" spans="1:6" ht="34.15" customHeight="1" thickBot="1">
      <c r="A48" s="164" t="s">
        <v>260</v>
      </c>
      <c r="B48" s="165" t="s">
        <v>261</v>
      </c>
      <c r="C48" s="165" t="s">
        <v>262</v>
      </c>
      <c r="D48" s="165" t="s">
        <v>263</v>
      </c>
      <c r="E48" s="165" t="s">
        <v>228</v>
      </c>
      <c r="F48" s="166"/>
    </row>
  </sheetData>
  <sheetProtection algorithmName="SHA-512" hashValue="sIZ8pzO2yfgWF/Qnef59p3c7yAewqrFu/aBBwvh15bBXFrZtjR+XgQuUG5t4633BXXR1S3e+jf+W+6nR+OWzQw==" saltValue="tEnqSRO8DzDCONb4viFGHA==" spinCount="100000" sheet="1" formatCells="0" formatColumns="0" formatRows="0" insertColumns="0" insertRows="0"/>
  <protectedRanges>
    <protectedRange sqref="C15:F21" name="Range1_2"/>
    <protectedRange sqref="C17:F17" name="Range2_2"/>
  </protectedRanges>
  <mergeCells count="7">
    <mergeCell ref="A23:F23"/>
    <mergeCell ref="A1:F3"/>
    <mergeCell ref="A5:F8"/>
    <mergeCell ref="G8:H8"/>
    <mergeCell ref="A9:F9"/>
    <mergeCell ref="A10:F13"/>
    <mergeCell ref="B22:G22"/>
  </mergeCells>
  <conditionalFormatting sqref="B22">
    <cfRule type="expression" dxfId="0" priority="1">
      <formula>OR(check($C$20),check($D$20),check($E$20),check($F$20),check($C$21),check($D$21),check($E$21),check($F$21))</formula>
    </cfRule>
  </conditionalFormatting>
  <hyperlinks>
    <hyperlink ref="A9" r:id="rId1" display="https://www.xe.com/currencyconverter" xr:uid="{D4E2A2EC-580C-4299-AB55-3CB3C762FE27}"/>
    <hyperlink ref="A9:C9" r:id="rId2" display="https://www.xe.com/currencyconverter/" xr:uid="{BFEAD35D-6CFF-466C-822D-1303F33CB4F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57ba54-12e9-41a3-ab87-ffd5bc64543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37d47695-dda2-48a2-87bc-2a1f7ac7fe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1D7BF13958C64483E7E107A08507EA" ma:contentTypeVersion="3706" ma:contentTypeDescription="Create a new document." ma:contentTypeScope="" ma:versionID="59610f2c73113c4640a5426822dbd6fc">
  <xsd:schema xmlns:xsd="http://www.w3.org/2001/XMLSchema" xmlns:xs="http://www.w3.org/2001/XMLSchema" xmlns:p="http://schemas.microsoft.com/office/2006/metadata/properties" xmlns:ns1="http://schemas.microsoft.com/sharepoint/v3" xmlns:ns2="b457ba54-12e9-41a3-ab87-ffd5bc645430" xmlns:ns3="37d47695-dda2-48a2-87bc-2a1f7ac7fedc" targetNamespace="http://schemas.microsoft.com/office/2006/metadata/properties" ma:root="true" ma:fieldsID="89af128d6539fc973a997d24901e5b53" ns1:_="" ns2:_="" ns3:_="">
    <xsd:import namespace="http://schemas.microsoft.com/sharepoint/v3"/>
    <xsd:import namespace="b457ba54-12e9-41a3-ab87-ffd5bc645430"/>
    <xsd:import namespace="37d47695-dda2-48a2-87bc-2a1f7ac7fe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7ba54-12e9-41a3-ab87-ffd5bc645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f79346d-4f46-4bf1-b4df-486c6d391f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47695-dda2-48a2-87bc-2a1f7ac7fed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bea8f4f-161d-469c-9cf2-f7071433846c}" ma:internalName="TaxCatchAll" ma:showField="CatchAllData" ma:web="37d47695-dda2-48a2-87bc-2a1f7ac7f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E378EA-F8C5-416E-A8D0-859E9593B882}">
  <ds:schemaRefs>
    <ds:schemaRef ds:uri="http://schemas.microsoft.com/sharepoint/v3/contenttype/forms"/>
  </ds:schemaRefs>
</ds:datastoreItem>
</file>

<file path=customXml/itemProps2.xml><?xml version="1.0" encoding="utf-8"?>
<ds:datastoreItem xmlns:ds="http://schemas.openxmlformats.org/officeDocument/2006/customXml" ds:itemID="{8BA77B5A-03EB-4548-8B78-7C572D28AD2B}">
  <ds:schemaRefs>
    <ds:schemaRef ds:uri="http://schemas.microsoft.com/office/2006/metadata/properties"/>
    <ds:schemaRef ds:uri="http://schemas.microsoft.com/office/infopath/2007/PartnerControls"/>
    <ds:schemaRef ds:uri="cca9fd2d-ef84-45c9-8063-8f4bd4c29606"/>
  </ds:schemaRefs>
</ds:datastoreItem>
</file>

<file path=customXml/itemProps3.xml><?xml version="1.0" encoding="utf-8"?>
<ds:datastoreItem xmlns:ds="http://schemas.openxmlformats.org/officeDocument/2006/customXml" ds:itemID="{5AD17065-31DB-470F-AFD6-B9A5C6744B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Grading Sheet</vt:lpstr>
      <vt:lpstr>Income Analysis</vt:lpstr>
      <vt:lpstr>Unit Conversions</vt:lpstr>
      <vt:lpstr>Currency Conversion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VanDerLinden</dc:creator>
  <cp:keywords/>
  <dc:description/>
  <cp:lastModifiedBy>Richard Ketchersid</cp:lastModifiedBy>
  <cp:revision/>
  <dcterms:created xsi:type="dcterms:W3CDTF">2021-11-18T19:10:12Z</dcterms:created>
  <dcterms:modified xsi:type="dcterms:W3CDTF">2025-11-06T23:52:49Z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0x010100911D7BF13958C64483E7E107A08507EA</vt:lpwstr>
  </property>
  <property fmtid="{D5CDD505-2E9C-101B-9397-08002B2CF9AE}" pid="3" name="MediaServiceImageTags">
    <vt:lpwstr/>
  </property>
</Properties>
</file>