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ALEKS/DQ Templates and Instructions/Topic 2 DQ 1/"/>
    </mc:Choice>
  </mc:AlternateContent>
  <xr:revisionPtr revIDLastSave="412" documentId="8_{BB246B8B-095E-44A3-9EBC-EAD7C762A535}" xr6:coauthVersionLast="47" xr6:coauthVersionMax="47" xr10:uidLastSave="{8079D064-A856-4FFF-96EA-A35643ACB34D}"/>
  <bookViews>
    <workbookView xWindow="-108" yWindow="-108" windowWidth="23256" windowHeight="12720" activeTab="1" xr2:uid="{30DCFED0-AF9F-4763-8D9E-1F0E9BEB0013}"/>
  </bookViews>
  <sheets>
    <sheet name="Goals and Instructions" sheetId="3" r:id="rId1"/>
    <sheet name="Conversions" sheetId="1" r:id="rId2"/>
    <sheet name="Random" sheetId="5" state="hidden" r:id="rId3"/>
    <sheet name="Solutions" sheetId="4" state="hidden" r:id="rId4"/>
    <sheet name="Sheet1"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B7" i="5"/>
  <c r="B8" i="5"/>
  <c r="B9" i="5"/>
  <c r="B10" i="5"/>
  <c r="C10" i="5" s="1"/>
  <c r="B6" i="5"/>
  <c r="C6" i="5" s="1"/>
  <c r="D6" i="5" l="1"/>
  <c r="D10" i="5"/>
  <c r="C8" i="5"/>
  <c r="C7" i="5"/>
  <c r="C9" i="5"/>
  <c r="E6" i="5"/>
  <c r="E10" i="5"/>
  <c r="D9" i="5" l="1"/>
  <c r="D8" i="5"/>
  <c r="D7" i="5"/>
  <c r="E8" i="5"/>
  <c r="E9" i="5"/>
  <c r="E7" i="5"/>
  <c r="B11" i="5" l="1"/>
  <c r="B12" i="5" s="1"/>
  <c r="D12" i="5" l="1"/>
  <c r="E12" i="5" s="1"/>
  <c r="B13" i="5"/>
  <c r="C12" i="5"/>
  <c r="B14" i="5" l="1"/>
  <c r="D13" i="5"/>
  <c r="E13" i="5" l="1"/>
  <c r="C13" i="5"/>
  <c r="B15" i="5"/>
  <c r="D14" i="5"/>
  <c r="E14" i="5" l="1"/>
  <c r="C14" i="5"/>
  <c r="B16" i="5"/>
  <c r="D15" i="5"/>
  <c r="B17" i="5" l="1"/>
  <c r="D16" i="5"/>
  <c r="C15" i="5"/>
  <c r="E15" i="5"/>
  <c r="E16" i="5" l="1"/>
  <c r="I24" i="5" s="1"/>
  <c r="C16" i="5"/>
  <c r="B18" i="5"/>
  <c r="D17" i="5"/>
  <c r="E17" i="5" l="1"/>
  <c r="H19" i="5" s="1"/>
  <c r="C17" i="5"/>
  <c r="B19" i="5"/>
  <c r="D18" i="5"/>
  <c r="I25" i="5" l="1"/>
  <c r="B20" i="5"/>
  <c r="D19" i="5"/>
  <c r="E18" i="5"/>
  <c r="C18" i="5"/>
  <c r="H21" i="5" s="1"/>
  <c r="J19" i="5" l="1"/>
  <c r="E19" i="5"/>
  <c r="H20" i="5" s="1"/>
  <c r="C19" i="5"/>
  <c r="H22" i="5" s="1"/>
  <c r="B21" i="5"/>
  <c r="D20" i="5"/>
  <c r="J20" i="5" l="1"/>
  <c r="J24" i="5" s="1"/>
  <c r="K24" i="5" s="1"/>
  <c r="D21" i="5"/>
  <c r="B22" i="5"/>
  <c r="E20" i="5"/>
  <c r="C20" i="5"/>
  <c r="I19" i="5"/>
  <c r="J25" i="5" l="1"/>
  <c r="K25" i="5" s="1"/>
  <c r="C40" i="1"/>
  <c r="C40" i="4" s="1"/>
  <c r="B23" i="5"/>
  <c r="D22" i="5"/>
  <c r="E21" i="5"/>
  <c r="C21" i="5"/>
  <c r="C41" i="1" l="1"/>
  <c r="C41" i="4" s="1"/>
  <c r="C22" i="5"/>
  <c r="E22" i="5"/>
  <c r="B24" i="5"/>
  <c r="D23" i="5"/>
  <c r="E23" i="5" l="1"/>
  <c r="C23" i="5"/>
  <c r="D24" i="5"/>
  <c r="B25" i="5"/>
  <c r="B26" i="5" l="1"/>
  <c r="D25" i="5"/>
  <c r="E24" i="5"/>
  <c r="C24" i="5"/>
  <c r="E25" i="5" l="1"/>
  <c r="C25" i="5"/>
  <c r="D26" i="5"/>
  <c r="B27" i="5"/>
  <c r="D27" i="5" l="1"/>
  <c r="B28" i="5"/>
  <c r="E26" i="5"/>
  <c r="C26" i="5"/>
  <c r="D28" i="5" l="1"/>
  <c r="B29" i="5"/>
  <c r="E27" i="5"/>
  <c r="C27" i="5"/>
  <c r="B30" i="5" l="1"/>
  <c r="D29" i="5"/>
  <c r="E28" i="5"/>
  <c r="C28" i="5"/>
  <c r="C29" i="5" l="1"/>
  <c r="E29" i="5"/>
  <c r="B31" i="5"/>
  <c r="D30" i="5"/>
  <c r="D31" i="5" l="1"/>
  <c r="B32" i="5"/>
  <c r="E30" i="5"/>
  <c r="C30" i="5"/>
  <c r="B33" i="5" l="1"/>
  <c r="D32" i="5"/>
  <c r="E31" i="5"/>
  <c r="C31" i="5"/>
  <c r="E32" i="5" l="1"/>
  <c r="C32" i="5"/>
  <c r="D33" i="5"/>
  <c r="B34" i="5"/>
  <c r="B35" i="5" l="1"/>
  <c r="D34" i="5"/>
  <c r="E33" i="5"/>
  <c r="C33" i="5"/>
  <c r="E34" i="5" l="1"/>
  <c r="C34" i="5"/>
  <c r="D35" i="5"/>
  <c r="B36" i="5"/>
  <c r="D36" i="5" l="1"/>
  <c r="B37" i="5"/>
  <c r="E35" i="5"/>
  <c r="C35" i="5"/>
  <c r="B38" i="5" l="1"/>
  <c r="D37" i="5"/>
  <c r="E36" i="5"/>
  <c r="C36" i="5"/>
  <c r="C37" i="5" l="1"/>
  <c r="E37" i="5"/>
  <c r="B39" i="5"/>
  <c r="D38" i="5"/>
  <c r="E38" i="5" l="1"/>
  <c r="C38" i="5"/>
  <c r="D39" i="5"/>
  <c r="B40" i="5"/>
  <c r="B41" i="5" l="1"/>
  <c r="D40" i="5"/>
  <c r="E39" i="5"/>
  <c r="C39" i="5"/>
  <c r="E40" i="5" l="1"/>
  <c r="C40" i="5"/>
  <c r="D41" i="5"/>
  <c r="B42" i="5"/>
  <c r="B43" i="5" l="1"/>
  <c r="D42" i="5"/>
  <c r="E41" i="5"/>
  <c r="C41" i="5"/>
  <c r="E42" i="5" l="1"/>
  <c r="C42" i="5"/>
  <c r="D43" i="5"/>
  <c r="B44" i="5"/>
  <c r="B45" i="5" l="1"/>
  <c r="D44" i="5"/>
  <c r="E43" i="5"/>
  <c r="C43" i="5"/>
  <c r="E44" i="5" l="1"/>
  <c r="C44" i="5"/>
  <c r="B46" i="5"/>
  <c r="D45" i="5"/>
  <c r="C45" i="5" l="1"/>
  <c r="E45" i="5"/>
  <c r="B47" i="5"/>
  <c r="D46" i="5"/>
  <c r="E46" i="5" l="1"/>
  <c r="C46" i="5"/>
  <c r="D47" i="5"/>
  <c r="B48" i="5"/>
  <c r="D48" i="5" l="1"/>
  <c r="B49" i="5"/>
  <c r="E47" i="5"/>
  <c r="C47" i="5"/>
  <c r="B50" i="5" l="1"/>
  <c r="D49" i="5"/>
  <c r="E48" i="5"/>
  <c r="C48" i="5"/>
  <c r="E49" i="5" l="1"/>
  <c r="C49" i="5"/>
  <c r="B51" i="5"/>
  <c r="D50" i="5"/>
  <c r="E50" i="5" l="1"/>
  <c r="C50" i="5"/>
  <c r="D51" i="5"/>
  <c r="B52" i="5"/>
  <c r="B53" i="5" l="1"/>
  <c r="D52" i="5"/>
  <c r="E51" i="5"/>
  <c r="C51" i="5"/>
  <c r="E52" i="5" l="1"/>
  <c r="C52" i="5"/>
  <c r="D53" i="5"/>
  <c r="B54" i="5"/>
  <c r="B55" i="5" l="1"/>
  <c r="D55" i="5" s="1"/>
  <c r="D54" i="5"/>
  <c r="C53" i="5"/>
  <c r="E53" i="5"/>
  <c r="E54" i="5" l="1"/>
  <c r="C54" i="5"/>
  <c r="E55" i="5"/>
  <c r="C55" i="5"/>
  <c r="L41" i="4"/>
  <c r="I41" i="4"/>
  <c r="F41" i="4"/>
  <c r="O41" i="4"/>
  <c r="O40" i="4"/>
  <c r="I40" i="4"/>
  <c r="F40" i="4"/>
  <c r="O37" i="4"/>
  <c r="L37" i="4"/>
  <c r="I37" i="4"/>
  <c r="F37" i="4"/>
  <c r="O36" i="4"/>
  <c r="I36" i="4"/>
  <c r="F36" i="4"/>
  <c r="I35" i="4"/>
  <c r="F35" i="4"/>
  <c r="O35" i="4" s="1"/>
  <c r="I35" i="1"/>
  <c r="O35" i="1"/>
</calcChain>
</file>

<file path=xl/sharedStrings.xml><?xml version="1.0" encoding="utf-8"?>
<sst xmlns="http://schemas.openxmlformats.org/spreadsheetml/2006/main" count="305" uniqueCount="131">
  <si>
    <t>Excel Skills Learned</t>
  </si>
  <si>
    <r>
      <rPr>
        <b/>
        <sz val="11"/>
        <color theme="1"/>
        <rFont val="Calibri"/>
        <family val="2"/>
        <scheme val="minor"/>
      </rPr>
      <t>Instructions</t>
    </r>
    <r>
      <rPr>
        <sz val="11"/>
        <color theme="1"/>
        <rFont val="Calibri"/>
        <family val="2"/>
        <scheme val="minor"/>
      </rPr>
      <t xml:space="preserve">: Open the tab labeled "Conversions" and complete the tasks indicated there. Start by entering your name where indicated. Pay attention to the legend and note that the sheet is  self-checking, but only the final value and units are checked. The cell will highlight yellow if a number is used where a formula is required. </t>
    </r>
  </si>
  <si>
    <t>Upon completing the sheet, you should have an understanding of:</t>
  </si>
  <si>
    <t>1. Using cell references in formulas.</t>
  </si>
  <si>
    <t>2. Reusing formulas via cut-paste.</t>
  </si>
  <si>
    <t>Math Skills Learned</t>
  </si>
  <si>
    <t>1.Converting between units.</t>
  </si>
  <si>
    <r>
      <rPr>
        <sz val="16"/>
        <color theme="1"/>
        <rFont val="Calibri"/>
        <family val="2"/>
        <scheme val="minor"/>
      </rPr>
      <t xml:space="preserve">1 </t>
    </r>
    <r>
      <rPr>
        <sz val="11"/>
        <color theme="1"/>
        <rFont val="Calibri"/>
        <family val="2"/>
        <scheme val="minor"/>
      </rPr>
      <t>On this sheet, you will consider several conversions related to calculations you might see in a professional context.  For each conversion, you'll identify and apply appropriate ratios to yield the given result.  Remember that ratios can use either unit over the other, and that you should order ratios so that units cancel in the numerator and denominator for intermediate steps.
First, examine this conversion factor table; you will use conversion factors from this table in your formulas in part 2.  Note that if you use a ratio of the Second Units over the First Units, then your multiplier will be the conversion factor itself; on the other hand, if you use a ratio of the First Units over the Second units, then your multiplier will be 1 divided by the conversion factor.  For example, when multiplying by lb/kg, you would multiply by F4 or F4/D4; when multiplying by kg/lb, you would multiply by 1/F4 or D4/F4.</t>
    </r>
  </si>
  <si>
    <t>Quantity of</t>
  </si>
  <si>
    <t>First Units</t>
  </si>
  <si>
    <t>=</t>
  </si>
  <si>
    <t>Conversion Factor</t>
  </si>
  <si>
    <t>Second Units</t>
  </si>
  <si>
    <t>kilogram (kg)</t>
  </si>
  <si>
    <t>pounds (lb)</t>
  </si>
  <si>
    <t>Legend</t>
  </si>
  <si>
    <t>fluid ounce (floz)</t>
  </si>
  <si>
    <t>milliliter (mL)</t>
  </si>
  <si>
    <t>If a cell is shaded</t>
  </si>
  <si>
    <t>You should</t>
  </si>
  <si>
    <t>ounce (oz)</t>
  </si>
  <si>
    <t>gram (g)</t>
  </si>
  <si>
    <t>Blue</t>
  </si>
  <si>
    <t>Enter a text response</t>
  </si>
  <si>
    <t>Green</t>
  </si>
  <si>
    <t>Enter a number</t>
  </si>
  <si>
    <t>milligram (mg)</t>
  </si>
  <si>
    <t>Gold</t>
  </si>
  <si>
    <t>Enter an Excel formula</t>
  </si>
  <si>
    <t>microgram (mcg)</t>
  </si>
  <si>
    <t>Any other color</t>
  </si>
  <si>
    <t>Make no changes</t>
  </si>
  <si>
    <t>liter (L)</t>
  </si>
  <si>
    <t>fluid ounces (floz)</t>
  </si>
  <si>
    <t>gallons (gal)</t>
  </si>
  <si>
    <t>Enter your Name ⇒</t>
  </si>
  <si>
    <t>Your Name!</t>
  </si>
  <si>
    <t>teaspoon (tsp)</t>
  </si>
  <si>
    <t>meter (m)</t>
  </si>
  <si>
    <t>feet (ft)</t>
  </si>
  <si>
    <t>A formula was used, but the value is incorrect.</t>
  </si>
  <si>
    <t>day (d)</t>
  </si>
  <si>
    <t>hours (h)</t>
  </si>
  <si>
    <t>A formula should have been used, and the value is incorrect.</t>
  </si>
  <si>
    <r>
      <rPr>
        <sz val="18"/>
        <color theme="1"/>
        <rFont val="Calibri"/>
        <family val="2"/>
        <scheme val="minor"/>
      </rPr>
      <t>2</t>
    </r>
    <r>
      <rPr>
        <sz val="11"/>
        <color theme="1"/>
        <rFont val="Calibri"/>
        <family val="2"/>
        <scheme val="minor"/>
      </rPr>
      <t xml:space="preserve"> Now, use entries from the conversion table to perform the following conversions.  Note that you may use entries only from the table above, even if a more direct conversion is possible.  For each part, the number of ratios required is shown in the table.  Note that your ratios for the formulas may be either one of the conversion factors above (like =F10 or =F10/B10) or the reciprocal (like =1/F9 or =B9/F9), as illustrated in the example.  No special formatting is required for the cells containing your formulas.  In the blue cells, enter the ratio of units that you multiplied by for each conversion. You should use the abbreviations provided above, including capitalization as given.</t>
    </r>
  </si>
  <si>
    <t>A formula should have been used, but the value is correct.</t>
  </si>
  <si>
    <t>A formula was used, and the value is correct.</t>
  </si>
  <si>
    <t xml:space="preserve">Watch the video explanations to follow along with A and B. </t>
  </si>
  <si>
    <t xml:space="preserve">Initial quantity </t>
  </si>
  <si>
    <t>Initial Units</t>
  </si>
  <si>
    <t>x</t>
  </si>
  <si>
    <t>First ratio</t>
  </si>
  <si>
    <t>Units</t>
  </si>
  <si>
    <t>Second ratio</t>
  </si>
  <si>
    <t>Third ratio</t>
  </si>
  <si>
    <t>Final quantity</t>
  </si>
  <si>
    <t>Final Units</t>
  </si>
  <si>
    <t>Videos</t>
  </si>
  <si>
    <t>Example: convert fluid ounces per kilogram to milliliters per pound</t>
  </si>
  <si>
    <t>floz/kg</t>
  </si>
  <si>
    <t>mL/floz</t>
  </si>
  <si>
    <t>kg/lb</t>
  </si>
  <si>
    <t>mL/lb</t>
  </si>
  <si>
    <t>Click on the play button to view the video.</t>
  </si>
  <si>
    <t>A) Convert grams per liter to ounces per gallon</t>
  </si>
  <si>
    <t>g/L</t>
  </si>
  <si>
    <t xml:space="preserve">B) Convert square meter per mililiter to square feet per teaspoon </t>
  </si>
  <si>
    <t>m^2/mL</t>
  </si>
  <si>
    <t>Complete the similar problems below to finish the DQ.</t>
  </si>
  <si>
    <t>C) Convert fluid ounces per kilogram to milliliters per pound</t>
  </si>
  <si>
    <t>D) Convert square meters per kilograms to square feet per grams</t>
  </si>
  <si>
    <t>m^2/kg</t>
  </si>
  <si>
    <t>Seed</t>
  </si>
  <si>
    <t>Rand1</t>
  </si>
  <si>
    <t>Rand2</t>
  </si>
  <si>
    <t>Rand3</t>
  </si>
  <si>
    <t>Rand4</t>
  </si>
  <si>
    <t>Rand5</t>
  </si>
  <si>
    <t>Rand6</t>
  </si>
  <si>
    <t>Rand7</t>
  </si>
  <si>
    <t>Rand8</t>
  </si>
  <si>
    <t>m</t>
  </si>
  <si>
    <t>Rand9</t>
  </si>
  <si>
    <t>b</t>
  </si>
  <si>
    <t>Rand10</t>
  </si>
  <si>
    <t>p1</t>
  </si>
  <si>
    <t>Rand11</t>
  </si>
  <si>
    <t>p2</t>
  </si>
  <si>
    <t>Rand12</t>
  </si>
  <si>
    <t>y</t>
  </si>
  <si>
    <t>Rand13</t>
  </si>
  <si>
    <t>Rand14</t>
  </si>
  <si>
    <t>Rand15</t>
  </si>
  <si>
    <t>Rand16</t>
  </si>
  <si>
    <t>Rand17</t>
  </si>
  <si>
    <t>Rand18</t>
  </si>
  <si>
    <t>Rand19</t>
  </si>
  <si>
    <t>Rand20</t>
  </si>
  <si>
    <t>Rand21</t>
  </si>
  <si>
    <t>Rand22</t>
  </si>
  <si>
    <t>Rand23</t>
  </si>
  <si>
    <t>Rand24</t>
  </si>
  <si>
    <t>Rand25</t>
  </si>
  <si>
    <t>Rand26</t>
  </si>
  <si>
    <t>Rand27</t>
  </si>
  <si>
    <t>Rand28</t>
  </si>
  <si>
    <t>Rand29</t>
  </si>
  <si>
    <t>Rand30</t>
  </si>
  <si>
    <t>Rand31</t>
  </si>
  <si>
    <t>Rand32</t>
  </si>
  <si>
    <t>Rand33</t>
  </si>
  <si>
    <t>Rand34</t>
  </si>
  <si>
    <t>Rand35</t>
  </si>
  <si>
    <t>Rand36</t>
  </si>
  <si>
    <t>Rand37</t>
  </si>
  <si>
    <t>Rand38</t>
  </si>
  <si>
    <t>Rand39</t>
  </si>
  <si>
    <t>Rand40</t>
  </si>
  <si>
    <t>Rand41</t>
  </si>
  <si>
    <t>Rand42</t>
  </si>
  <si>
    <t>Rand43</t>
  </si>
  <si>
    <t>Rand44</t>
  </si>
  <si>
    <t>L/gal</t>
  </si>
  <si>
    <t>oz/g</t>
  </si>
  <si>
    <t>oz/gal</t>
  </si>
  <si>
    <t>ft/m</t>
  </si>
  <si>
    <t>mL/tsp</t>
  </si>
  <si>
    <t>ft^2/tsp</t>
  </si>
  <si>
    <t>kg/g</t>
  </si>
  <si>
    <t>ft^2/g</t>
  </si>
  <si>
    <t>Download and open the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</si>
</sst>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font>
      <sz val="11"/>
      <color theme="1"/>
      <name val="Calibri"/>
      <family val="2"/>
      <scheme val="minor"/>
    </font>
    <font>
      <b/>
      <sz val="11"/>
      <color theme="1"/>
      <name val="Calibri"/>
      <family val="2"/>
      <scheme val="minor"/>
    </font>
    <font>
      <sz val="16"/>
      <color theme="1"/>
      <name val="Calibri"/>
      <family val="2"/>
      <scheme val="minor"/>
    </font>
    <font>
      <sz val="18"/>
      <color theme="1"/>
      <name val="Calibri"/>
      <family val="2"/>
      <scheme val="minor"/>
    </font>
    <font>
      <b/>
      <sz val="14"/>
      <color theme="1"/>
      <name val="Calibri"/>
      <family val="2"/>
      <scheme val="minor"/>
    </font>
    <font>
      <u/>
      <sz val="11"/>
      <color theme="10"/>
      <name val="Calibri"/>
      <family val="2"/>
      <scheme val="minor"/>
    </font>
    <font>
      <b/>
      <u/>
      <sz val="11"/>
      <color theme="10"/>
      <name val="Calibri"/>
      <family val="2"/>
      <scheme val="minor"/>
    </font>
    <font>
      <b/>
      <sz val="20"/>
      <color theme="1"/>
      <name val="Calibri"/>
      <family val="2"/>
      <scheme val="minor"/>
    </font>
    <font>
      <b/>
      <u/>
      <sz val="14"/>
      <color theme="10"/>
      <name val="Calibri"/>
      <family val="2"/>
      <scheme val="minor"/>
    </font>
    <font>
      <sz val="10"/>
      <color rgb="FF000000"/>
      <name val="Arial Unicode MS"/>
    </font>
    <font>
      <sz val="14"/>
      <color theme="0"/>
      <name val="Blackadder ITC"/>
      <family val="5"/>
    </font>
    <font>
      <b/>
      <sz val="11"/>
      <color rgb="FF00B050"/>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BE4D5"/>
        <bgColor indexed="64"/>
      </patternFill>
    </fill>
    <fill>
      <patternFill patternType="solid">
        <fgColor rgb="FFD8D8D8"/>
        <bgColor indexed="64"/>
      </patternFill>
    </fill>
    <fill>
      <patternFill patternType="solid">
        <fgColor rgb="FFFFE598"/>
        <bgColor indexed="64"/>
      </patternFill>
    </fill>
    <fill>
      <patternFill patternType="solid">
        <fgColor rgb="FFB4C6E7"/>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diagonalUp="1" diagonalDown="1">
      <left/>
      <right/>
      <top style="medium">
        <color indexed="64"/>
      </top>
      <bottom/>
      <diagonal style="thin">
        <color auto="1"/>
      </diagonal>
    </border>
    <border diagonalUp="1" diagonalDown="1">
      <left/>
      <right style="thin">
        <color auto="1"/>
      </right>
      <top style="medium">
        <color indexed="64"/>
      </top>
      <bottom/>
      <diagonal style="thin">
        <color auto="1"/>
      </diagonal>
    </border>
    <border diagonalUp="1" diagonalDown="1">
      <left style="thin">
        <color auto="1"/>
      </left>
      <right/>
      <top style="medium">
        <color indexed="64"/>
      </top>
      <bottom style="medium">
        <color indexed="64"/>
      </bottom>
      <diagonal style="thin">
        <color auto="1"/>
      </diagonal>
    </border>
    <border diagonalUp="1" diagonalDown="1">
      <left/>
      <right/>
      <top style="medium">
        <color indexed="64"/>
      </top>
      <bottom style="medium">
        <color indexed="64"/>
      </bottom>
      <diagonal style="thin">
        <color auto="1"/>
      </diagonal>
    </border>
    <border diagonalUp="1" diagonalDown="1">
      <left/>
      <right style="thin">
        <color auto="1"/>
      </right>
      <top style="medium">
        <color indexed="64"/>
      </top>
      <bottom style="medium">
        <color indexed="64"/>
      </bottom>
      <diagonal style="thin">
        <color auto="1"/>
      </diagonal>
    </border>
    <border diagonalUp="1" diagonalDown="1">
      <left style="thin">
        <color auto="1"/>
      </left>
      <right style="thin">
        <color auto="1"/>
      </right>
      <top style="medium">
        <color indexed="64"/>
      </top>
      <bottom style="medium">
        <color indexed="64"/>
      </bottom>
      <diagonal style="thin">
        <color auto="1"/>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top style="medium">
        <color rgb="FF000000"/>
      </top>
      <bottom style="medium">
        <color rgb="FF000000"/>
      </bottom>
      <diagonal/>
    </border>
    <border>
      <left style="thin">
        <color auto="1"/>
      </left>
      <right/>
      <top/>
      <bottom/>
      <diagonal/>
    </border>
    <border>
      <left style="thin">
        <color auto="1"/>
      </left>
      <right/>
      <top style="medium">
        <color indexed="64"/>
      </top>
      <bottom/>
      <diagonal/>
    </border>
    <border>
      <left style="medium">
        <color rgb="FFCCCCCC"/>
      </left>
      <right/>
      <top style="medium">
        <color rgb="FF000000"/>
      </top>
      <bottom style="medium">
        <color rgb="FF000000"/>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183">
    <xf numFmtId="0" fontId="0" fillId="0" borderId="0" xfId="0"/>
    <xf numFmtId="0" fontId="0" fillId="3" borderId="4"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164" fontId="0" fillId="3" borderId="5" xfId="0" applyNumberFormat="1" applyFill="1" applyBorder="1" applyAlignment="1" applyProtection="1">
      <alignment horizontal="center" vertical="center" wrapText="1"/>
      <protection hidden="1"/>
    </xf>
    <xf numFmtId="0" fontId="0" fillId="3" borderId="7" xfId="0"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0" fillId="2" borderId="15" xfId="0" applyFill="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0" fillId="0" borderId="11" xfId="0" applyBorder="1"/>
    <xf numFmtId="0" fontId="6" fillId="0" borderId="11" xfId="1" applyFont="1" applyBorder="1" applyAlignment="1" applyProtection="1">
      <alignment horizontal="center" vertical="center"/>
      <protection hidden="1"/>
    </xf>
    <xf numFmtId="0" fontId="0" fillId="3" borderId="11" xfId="0"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0" fillId="9" borderId="37" xfId="0" applyFill="1" applyBorder="1" applyAlignment="1">
      <alignment horizontal="center" vertical="center" wrapText="1"/>
    </xf>
    <xf numFmtId="0" fontId="0" fillId="2" borderId="38" xfId="0" applyFill="1" applyBorder="1" applyAlignment="1" applyProtection="1">
      <alignment horizontal="center" vertical="center" wrapText="1"/>
      <protection hidden="1"/>
    </xf>
    <xf numFmtId="0" fontId="0" fillId="2" borderId="40" xfId="0" applyFill="1" applyBorder="1" applyAlignment="1" applyProtection="1">
      <alignment horizontal="center" vertical="center" wrapText="1"/>
      <protection hidden="1"/>
    </xf>
    <xf numFmtId="0" fontId="0" fillId="3" borderId="40" xfId="0" applyFill="1" applyBorder="1" applyAlignment="1" applyProtection="1">
      <alignment horizontal="center" vertical="center" wrapText="1"/>
      <protection hidden="1"/>
    </xf>
    <xf numFmtId="0" fontId="0" fillId="9" borderId="41" xfId="0" applyFill="1" applyBorder="1" applyAlignment="1">
      <alignment horizontal="center" vertical="center" wrapText="1"/>
    </xf>
    <xf numFmtId="0" fontId="0" fillId="2" borderId="40"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165" fontId="0" fillId="6" borderId="10" xfId="0" applyNumberForma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2" borderId="43" xfId="0" applyFill="1" applyBorder="1" applyAlignment="1" applyProtection="1">
      <alignment horizontal="center" vertical="center" wrapText="1"/>
      <protection hidden="1"/>
    </xf>
    <xf numFmtId="0" fontId="0" fillId="3" borderId="44" xfId="0" applyFill="1" applyBorder="1" applyAlignment="1" applyProtection="1">
      <alignment horizontal="center" vertical="center"/>
      <protection hidden="1"/>
    </xf>
    <xf numFmtId="0" fontId="0" fillId="9" borderId="45" xfId="0" applyFill="1" applyBorder="1" applyAlignment="1">
      <alignment horizontal="center" vertical="center" wrapText="1"/>
    </xf>
    <xf numFmtId="0" fontId="0" fillId="2" borderId="18" xfId="0" applyFill="1" applyBorder="1" applyAlignment="1" applyProtection="1">
      <alignment horizontal="center" vertical="center" wrapText="1"/>
      <protection hidden="1"/>
    </xf>
    <xf numFmtId="0" fontId="0" fillId="7" borderId="16" xfId="0" applyFill="1" applyBorder="1" applyAlignment="1" applyProtection="1">
      <alignment horizontal="center" vertical="center"/>
      <protection locked="0"/>
    </xf>
    <xf numFmtId="0" fontId="0" fillId="2" borderId="11"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protection hidden="1"/>
    </xf>
    <xf numFmtId="0" fontId="0" fillId="9" borderId="42" xfId="0" applyFill="1" applyBorder="1" applyAlignment="1">
      <alignment horizontal="center" vertical="center" wrapText="1"/>
    </xf>
    <xf numFmtId="2" fontId="0" fillId="2" borderId="40" xfId="0" applyNumberFormat="1" applyFill="1" applyBorder="1" applyAlignment="1" applyProtection="1">
      <alignment horizontal="center" vertical="center" wrapText="1"/>
      <protection hidden="1"/>
    </xf>
    <xf numFmtId="165" fontId="0" fillId="6" borderId="40" xfId="0" applyNumberForma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hidden="1"/>
    </xf>
    <xf numFmtId="165" fontId="0" fillId="3" borderId="11" xfId="0" applyNumberFormat="1" applyFill="1" applyBorder="1" applyAlignment="1">
      <alignment horizontal="center" vertical="center"/>
    </xf>
    <xf numFmtId="165" fontId="0" fillId="6" borderId="11" xfId="0" applyNumberFormat="1" applyFill="1" applyBorder="1" applyAlignment="1" applyProtection="1">
      <alignment horizontal="center" vertical="center"/>
      <protection locked="0"/>
    </xf>
    <xf numFmtId="0" fontId="0" fillId="2" borderId="44" xfId="0" applyFill="1" applyBorder="1" applyAlignment="1" applyProtection="1">
      <alignment horizontal="center" vertical="center" wrapText="1"/>
      <protection hidden="1"/>
    </xf>
    <xf numFmtId="0" fontId="0" fillId="3" borderId="2" xfId="0" applyFill="1" applyBorder="1" applyAlignment="1" applyProtection="1">
      <alignment horizontal="center" vertical="center"/>
      <protection hidden="1"/>
    </xf>
    <xf numFmtId="0" fontId="0" fillId="7" borderId="2" xfId="0" applyFill="1" applyBorder="1" applyAlignment="1" applyProtection="1">
      <alignment horizontal="center" vertical="center"/>
      <protection locked="0"/>
    </xf>
    <xf numFmtId="0" fontId="0" fillId="2" borderId="39"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protection hidden="1"/>
    </xf>
    <xf numFmtId="2" fontId="0" fillId="2" borderId="10" xfId="0" applyNumberFormat="1" applyFill="1" applyBorder="1" applyAlignment="1" applyProtection="1">
      <alignment horizontal="center" vertical="center" wrapText="1"/>
      <protection hidden="1"/>
    </xf>
    <xf numFmtId="165" fontId="0" fillId="3" borderId="2" xfId="0" applyNumberFormat="1" applyFill="1" applyBorder="1" applyAlignment="1">
      <alignment horizontal="center" vertical="center"/>
    </xf>
    <xf numFmtId="165" fontId="0" fillId="6" borderId="2"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hidden="1"/>
    </xf>
    <xf numFmtId="0" fontId="0" fillId="7" borderId="2" xfId="0"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hidden="1"/>
    </xf>
    <xf numFmtId="0" fontId="0" fillId="3" borderId="3"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locked="0"/>
    </xf>
    <xf numFmtId="0" fontId="1" fillId="2" borderId="11" xfId="0" applyFont="1" applyFill="1" applyBorder="1" applyAlignment="1">
      <alignment horizontal="center"/>
    </xf>
    <xf numFmtId="0" fontId="0" fillId="0" borderId="0" xfId="0" applyAlignment="1">
      <alignment horizontal="left" indent="1"/>
    </xf>
    <xf numFmtId="0" fontId="8" fillId="0" borderId="0" xfId="1" applyFont="1" applyAlignment="1">
      <alignment vertical="center"/>
    </xf>
    <xf numFmtId="0" fontId="0" fillId="0" borderId="0" xfId="0" applyAlignment="1">
      <alignment horizontal="left" wrapText="1" indent="1"/>
    </xf>
    <xf numFmtId="0" fontId="0" fillId="11" borderId="41"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37" xfId="0" applyFill="1" applyBorder="1" applyAlignment="1">
      <alignment horizontal="center" vertical="center" wrapText="1"/>
    </xf>
    <xf numFmtId="165" fontId="0" fillId="6" borderId="11" xfId="0" applyNumberFormat="1" applyFill="1" applyBorder="1" applyAlignment="1" applyProtection="1">
      <alignment horizontal="center" vertical="center"/>
      <protection hidden="1"/>
    </xf>
    <xf numFmtId="0" fontId="0" fillId="10" borderId="42" xfId="0" applyFill="1" applyBorder="1" applyAlignment="1">
      <alignment horizontal="center" vertical="center" wrapText="1"/>
    </xf>
    <xf numFmtId="165" fontId="0" fillId="6" borderId="46" xfId="0" applyNumberFormat="1" applyFill="1" applyBorder="1" applyAlignment="1" applyProtection="1">
      <alignment horizontal="center" vertical="center"/>
      <protection locked="0"/>
    </xf>
    <xf numFmtId="0" fontId="0" fillId="3" borderId="47" xfId="0" applyFill="1" applyBorder="1" applyAlignment="1" applyProtection="1">
      <alignment horizontal="center" vertical="center" wrapText="1"/>
      <protection hidden="1"/>
    </xf>
    <xf numFmtId="0" fontId="0" fillId="3" borderId="46" xfId="0" applyFill="1" applyBorder="1" applyAlignment="1" applyProtection="1">
      <alignment horizontal="center" vertical="center" wrapText="1"/>
      <protection hidden="1"/>
    </xf>
    <xf numFmtId="0" fontId="0" fillId="3" borderId="46" xfId="0" applyFill="1" applyBorder="1" applyAlignment="1" applyProtection="1">
      <alignment horizontal="center" vertical="center"/>
      <protection hidden="1"/>
    </xf>
    <xf numFmtId="0" fontId="0" fillId="7" borderId="46" xfId="0" applyFill="1" applyBorder="1" applyAlignment="1" applyProtection="1">
      <alignment horizontal="center" vertical="center"/>
      <protection locked="0"/>
    </xf>
    <xf numFmtId="0" fontId="0" fillId="7" borderId="48" xfId="0" applyFill="1" applyBorder="1" applyAlignment="1" applyProtection="1">
      <alignment horizontal="center" vertical="center"/>
      <protection locked="0"/>
    </xf>
    <xf numFmtId="0" fontId="0" fillId="9" borderId="46" xfId="0" applyFill="1" applyBorder="1" applyAlignment="1">
      <alignment horizontal="center" vertical="center" wrapText="1"/>
    </xf>
    <xf numFmtId="0" fontId="0" fillId="10" borderId="46" xfId="0" applyFill="1" applyBorder="1" applyAlignment="1">
      <alignment horizontal="center" vertical="center" wrapText="1"/>
    </xf>
    <xf numFmtId="0" fontId="0" fillId="11" borderId="46" xfId="0" applyFill="1" applyBorder="1" applyAlignment="1">
      <alignment horizontal="center" vertical="center" wrapText="1"/>
    </xf>
    <xf numFmtId="0" fontId="0" fillId="10" borderId="46" xfId="0" applyFill="1" applyBorder="1" applyAlignment="1">
      <alignment vertical="center" wrapText="1"/>
    </xf>
    <xf numFmtId="0" fontId="0" fillId="11" borderId="48" xfId="0" applyFill="1" applyBorder="1" applyAlignment="1">
      <alignment horizontal="center" vertical="center" wrapText="1"/>
    </xf>
    <xf numFmtId="0" fontId="0" fillId="3" borderId="3" xfId="0" applyFill="1" applyBorder="1" applyAlignment="1" applyProtection="1">
      <alignment horizontal="center" vertical="center" wrapText="1"/>
      <protection hidden="1"/>
    </xf>
    <xf numFmtId="0" fontId="0" fillId="0" borderId="3" xfId="0" applyBorder="1"/>
    <xf numFmtId="0" fontId="6" fillId="0" borderId="3" xfId="1" applyFont="1" applyBorder="1" applyAlignment="1" applyProtection="1">
      <alignment horizontal="center" vertical="center"/>
      <protection hidden="1"/>
    </xf>
    <xf numFmtId="165" fontId="0" fillId="3" borderId="46" xfId="0" applyNumberFormat="1" applyFill="1" applyBorder="1" applyAlignment="1">
      <alignment horizontal="center" vertical="center"/>
    </xf>
    <xf numFmtId="0" fontId="0" fillId="3" borderId="48" xfId="0" applyFill="1" applyBorder="1" applyAlignment="1" applyProtection="1">
      <alignment horizontal="center" vertical="center"/>
      <protection hidden="1"/>
    </xf>
    <xf numFmtId="165" fontId="0" fillId="6" borderId="46" xfId="0" applyNumberFormat="1" applyFill="1" applyBorder="1" applyAlignment="1" applyProtection="1">
      <alignment horizontal="center" vertical="center"/>
      <protection hidden="1"/>
    </xf>
    <xf numFmtId="0" fontId="0" fillId="7" borderId="46" xfId="0" applyFill="1" applyBorder="1" applyAlignment="1" applyProtection="1">
      <alignment horizontal="center" vertical="center"/>
      <protection hidden="1"/>
    </xf>
    <xf numFmtId="165" fontId="0" fillId="10" borderId="46" xfId="0" applyNumberFormat="1" applyFill="1" applyBorder="1" applyAlignment="1">
      <alignment horizontal="center" vertical="center" wrapText="1"/>
    </xf>
    <xf numFmtId="0" fontId="0" fillId="10" borderId="41" xfId="0" applyFill="1" applyBorder="1" applyAlignment="1">
      <alignment horizontal="center" vertical="center" wrapText="1"/>
    </xf>
    <xf numFmtId="0" fontId="0" fillId="10" borderId="36" xfId="0" applyFill="1" applyBorder="1" applyAlignment="1">
      <alignment horizontal="center" vertical="center" wrapText="1"/>
    </xf>
    <xf numFmtId="0" fontId="0" fillId="0" borderId="0" xfId="0" applyAlignment="1">
      <alignment horizontal="center"/>
    </xf>
    <xf numFmtId="0" fontId="9" fillId="0" borderId="0" xfId="0" applyFont="1" applyAlignment="1">
      <alignment vertical="center"/>
    </xf>
    <xf numFmtId="1" fontId="0" fillId="0" borderId="0" xfId="0" applyNumberFormat="1"/>
    <xf numFmtId="2" fontId="0" fillId="0" borderId="0" xfId="0" applyNumberFormat="1"/>
    <xf numFmtId="0" fontId="0" fillId="6" borderId="49" xfId="0" applyFill="1" applyBorder="1" applyAlignment="1" applyProtection="1">
      <alignment horizontal="center"/>
      <protection locked="0"/>
    </xf>
    <xf numFmtId="0" fontId="0" fillId="12" borderId="4" xfId="0" applyFill="1" applyBorder="1" applyAlignment="1">
      <alignment horizontal="center"/>
    </xf>
    <xf numFmtId="0" fontId="11" fillId="12" borderId="4" xfId="0" applyFont="1" applyFill="1" applyBorder="1" applyAlignment="1" applyProtection="1">
      <alignment horizontal="center"/>
      <protection locked="0"/>
    </xf>
    <xf numFmtId="0" fontId="11" fillId="6" borderId="26" xfId="0" applyFont="1" applyFill="1" applyBorder="1" applyAlignment="1" applyProtection="1">
      <alignment horizontal="center" vertical="center"/>
      <protection locked="0"/>
    </xf>
    <xf numFmtId="0" fontId="0" fillId="2" borderId="15" xfId="0" applyFill="1" applyBorder="1" applyAlignment="1">
      <alignment horizontal="left" vertical="center" wrapText="1" indent="1"/>
    </xf>
    <xf numFmtId="0" fontId="0" fillId="2" borderId="10"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17" xfId="0" applyFill="1" applyBorder="1" applyAlignment="1">
      <alignment horizontal="left" vertical="center" wrapText="1" indent="1"/>
    </xf>
    <xf numFmtId="0" fontId="0" fillId="2" borderId="0" xfId="0" applyFill="1" applyAlignment="1">
      <alignment horizontal="left" vertical="center" wrapText="1" indent="1"/>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21" xfId="0" applyFill="1" applyBorder="1" applyAlignment="1">
      <alignment horizontal="left" vertical="center" wrapText="1" indent="1"/>
    </xf>
    <xf numFmtId="0" fontId="0" fillId="0" borderId="15" xfId="0" applyBorder="1" applyAlignment="1" applyProtection="1">
      <alignment horizontal="left" vertical="center" wrapText="1"/>
      <protection hidden="1"/>
    </xf>
    <xf numFmtId="0" fontId="0" fillId="0" borderId="10"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0" borderId="17"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18" xfId="0" applyBorder="1" applyAlignment="1" applyProtection="1">
      <alignment horizontal="left" vertical="center" wrapText="1"/>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2" borderId="13" xfId="0" applyFill="1" applyBorder="1" applyAlignment="1" applyProtection="1">
      <alignment horizontal="center" vertical="center" wrapText="1"/>
      <protection hidden="1"/>
    </xf>
    <xf numFmtId="0" fontId="0" fillId="2" borderId="14"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0" fillId="2" borderId="23" xfId="0" applyFill="1" applyBorder="1" applyAlignment="1" applyProtection="1">
      <alignment horizontal="center" vertical="center" wrapText="1"/>
      <protection hidden="1"/>
    </xf>
    <xf numFmtId="0" fontId="0" fillId="2" borderId="24" xfId="0" applyFill="1" applyBorder="1" applyAlignment="1" applyProtection="1">
      <alignment horizontal="center" vertical="center" wrapText="1"/>
      <protection hidden="1"/>
    </xf>
    <xf numFmtId="0" fontId="0" fillId="3" borderId="4" xfId="0" applyFill="1" applyBorder="1" applyAlignment="1" applyProtection="1">
      <alignment horizontal="center" vertical="center" wrapText="1"/>
      <protection hidden="1"/>
    </xf>
    <xf numFmtId="0" fontId="0" fillId="3" borderId="25"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0" fillId="4" borderId="25" xfId="0" applyFill="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9"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wrapText="1"/>
      <protection hidden="1"/>
    </xf>
    <xf numFmtId="0" fontId="0" fillId="5" borderId="25" xfId="0" applyFill="1" applyBorder="1" applyAlignment="1" applyProtection="1">
      <alignment horizontal="center" vertical="center" wrapText="1"/>
      <protection hidden="1"/>
    </xf>
    <xf numFmtId="0" fontId="0" fillId="6" borderId="4" xfId="0" applyFill="1" applyBorder="1" applyAlignment="1" applyProtection="1">
      <alignment horizontal="center" vertical="center" wrapText="1"/>
      <protection hidden="1"/>
    </xf>
    <xf numFmtId="0" fontId="0" fillId="6" borderId="25" xfId="0" applyFill="1"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0" fillId="0" borderId="43"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0" fillId="0" borderId="43" xfId="0" applyBorder="1" applyAlignment="1" applyProtection="1">
      <alignment horizontal="left" indent="1"/>
      <protection locked="0"/>
    </xf>
    <xf numFmtId="0" fontId="0" fillId="0" borderId="0" xfId="0" applyAlignment="1" applyProtection="1">
      <alignment horizontal="left" indent="1"/>
      <protection locked="0"/>
    </xf>
    <xf numFmtId="0" fontId="0" fillId="0" borderId="18" xfId="0" applyBorder="1" applyAlignment="1" applyProtection="1">
      <alignment horizontal="left" indent="1"/>
      <protection locked="0"/>
    </xf>
    <xf numFmtId="0" fontId="0" fillId="0" borderId="44" xfId="0" applyBorder="1" applyAlignment="1" applyProtection="1">
      <alignment horizontal="left" indent="1"/>
      <protection locked="0"/>
    </xf>
    <xf numFmtId="0" fontId="0" fillId="0" borderId="10" xfId="0" applyBorder="1" applyAlignment="1" applyProtection="1">
      <alignment horizontal="left" indent="1"/>
      <protection locked="0"/>
    </xf>
    <xf numFmtId="0" fontId="0" fillId="0" borderId="16" xfId="0" applyBorder="1" applyAlignment="1" applyProtection="1">
      <alignment horizontal="left" indent="1"/>
      <protection locked="0"/>
    </xf>
    <xf numFmtId="0" fontId="0" fillId="0" borderId="50"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21" xfId="0" applyBorder="1" applyAlignment="1" applyProtection="1">
      <alignment horizontal="left" vertical="center" indent="1"/>
      <protection locked="0"/>
    </xf>
    <xf numFmtId="0" fontId="0" fillId="2" borderId="5" xfId="0" applyFill="1" applyBorder="1" applyAlignment="1">
      <alignment horizontal="center"/>
    </xf>
    <xf numFmtId="0" fontId="10" fillId="4" borderId="5" xfId="0" applyFont="1" applyFill="1" applyBorder="1" applyAlignment="1">
      <alignment horizontal="center"/>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2" borderId="19" xfId="0" applyFill="1" applyBorder="1" applyAlignment="1" applyProtection="1">
      <alignment horizontal="left" vertical="top" wrapText="1"/>
      <protection hidden="1"/>
    </xf>
    <xf numFmtId="0" fontId="0" fillId="2" borderId="20" xfId="0" applyFill="1" applyBorder="1" applyAlignment="1" applyProtection="1">
      <alignment horizontal="left" vertical="top" wrapText="1"/>
      <protection hidden="1"/>
    </xf>
    <xf numFmtId="0" fontId="0" fillId="3" borderId="35" xfId="0" applyFill="1" applyBorder="1" applyAlignment="1" applyProtection="1">
      <alignment horizontal="center" vertical="center"/>
      <protection hidden="1"/>
    </xf>
    <xf numFmtId="0" fontId="0" fillId="2" borderId="1"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1"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3" borderId="33" xfId="0" applyFill="1" applyBorder="1" applyAlignment="1" applyProtection="1">
      <alignment horizontal="center" vertical="center"/>
      <protection hidden="1"/>
    </xf>
    <xf numFmtId="0" fontId="0" fillId="8" borderId="3" xfId="0" applyFill="1" applyBorder="1" applyAlignment="1">
      <alignment horizontal="left" vertical="top" wrapText="1"/>
    </xf>
    <xf numFmtId="0" fontId="0" fillId="2" borderId="3" xfId="0" applyFill="1" applyBorder="1" applyAlignment="1" applyProtection="1">
      <alignment horizontal="left" vertical="top" wrapText="1"/>
      <protection hidden="1"/>
    </xf>
    <xf numFmtId="0" fontId="0" fillId="3" borderId="34" xfId="0" applyFill="1" applyBorder="1" applyAlignment="1" applyProtection="1">
      <alignment horizontal="center" vertical="center"/>
      <protection hidden="1"/>
    </xf>
    <xf numFmtId="0" fontId="0" fillId="3" borderId="32" xfId="0" applyFill="1" applyBorder="1" applyAlignment="1" applyProtection="1">
      <alignment horizontal="center" vertical="center"/>
      <protection hidden="1"/>
    </xf>
    <xf numFmtId="0" fontId="0" fillId="2" borderId="21" xfId="0" applyFill="1" applyBorder="1" applyAlignment="1" applyProtection="1">
      <alignment horizontal="left" vertical="top" wrapText="1"/>
      <protection hidden="1"/>
    </xf>
    <xf numFmtId="0" fontId="4" fillId="0" borderId="3" xfId="0" applyFont="1" applyBorder="1" applyAlignment="1">
      <alignment horizontal="center"/>
    </xf>
    <xf numFmtId="0" fontId="0" fillId="3" borderId="30" xfId="0" applyFill="1" applyBorder="1" applyAlignment="1" applyProtection="1">
      <alignment horizontal="center" vertical="center"/>
      <protection hidden="1"/>
    </xf>
    <xf numFmtId="0" fontId="0" fillId="3" borderId="31" xfId="0" applyFill="1" applyBorder="1" applyAlignment="1" applyProtection="1">
      <alignment horizontal="center" vertical="center"/>
      <protection hidden="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cellXfs>
  <cellStyles count="2">
    <cellStyle name="Hyperlink" xfId="1" builtinId="8"/>
    <cellStyle name="Normal" xfId="0" builtinId="0"/>
  </cellStyles>
  <dxfs count="3">
    <dxf>
      <fill>
        <patternFill>
          <bgColor rgb="FFFFFF00"/>
        </patternFill>
      </fill>
    </dxf>
    <dxf>
      <font>
        <b/>
        <i val="0"/>
        <color rgb="FF00B05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youtu.be/hHc3aN7I9sY" TargetMode="External"/><Relationship Id="rId2" Type="http://schemas.openxmlformats.org/officeDocument/2006/relationships/image" Target="../media/image1.png"/><Relationship Id="rId1" Type="http://schemas.openxmlformats.org/officeDocument/2006/relationships/hyperlink" Target="https://youtu.be/mJEFV7xkFwc"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youtu.be/hHc3aN7I9sY" TargetMode="External"/><Relationship Id="rId2" Type="http://schemas.openxmlformats.org/officeDocument/2006/relationships/image" Target="../media/image1.png"/><Relationship Id="rId1" Type="http://schemas.openxmlformats.org/officeDocument/2006/relationships/hyperlink" Target="https://youtu.be/mJEFV7xkFwc"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389132</xdr:colOff>
      <xdr:row>35</xdr:row>
      <xdr:rowOff>6350</xdr:rowOff>
    </xdr:from>
    <xdr:to>
      <xdr:col>16</xdr:col>
      <xdr:colOff>904873</xdr:colOff>
      <xdr:row>35</xdr:row>
      <xdr:rowOff>396875</xdr:rowOff>
    </xdr:to>
    <xdr:pic>
      <xdr:nvPicPr>
        <xdr:cNvPr id="2" name="Picture 1">
          <a:hlinkClick xmlns:r="http://schemas.openxmlformats.org/officeDocument/2006/relationships" r:id="rId1"/>
          <a:extLst>
            <a:ext uri="{FF2B5EF4-FFF2-40B4-BE49-F238E27FC236}">
              <a16:creationId xmlns:a16="http://schemas.microsoft.com/office/drawing/2014/main" id="{69950F60-5680-DF84-4524-519C290BFF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76157" y="6997700"/>
          <a:ext cx="515741"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368300</xdr:colOff>
      <xdr:row>36</xdr:row>
      <xdr:rowOff>63500</xdr:rowOff>
    </xdr:from>
    <xdr:to>
      <xdr:col>16</xdr:col>
      <xdr:colOff>942975</xdr:colOff>
      <xdr:row>36</xdr:row>
      <xdr:rowOff>502345</xdr:rowOff>
    </xdr:to>
    <xdr:pic>
      <xdr:nvPicPr>
        <xdr:cNvPr id="4" name="Picture 3">
          <a:hlinkClick xmlns:r="http://schemas.openxmlformats.org/officeDocument/2006/relationships" r:id="rId3"/>
          <a:extLst>
            <a:ext uri="{FF2B5EF4-FFF2-40B4-BE49-F238E27FC236}">
              <a16:creationId xmlns:a16="http://schemas.microsoft.com/office/drawing/2014/main" id="{CF376F60-3CF6-11D9-CBFD-516B358410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5325" y="8045450"/>
          <a:ext cx="571500" cy="44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389132</xdr:colOff>
      <xdr:row>35</xdr:row>
      <xdr:rowOff>6350</xdr:rowOff>
    </xdr:from>
    <xdr:to>
      <xdr:col>16</xdr:col>
      <xdr:colOff>904873</xdr:colOff>
      <xdr:row>35</xdr:row>
      <xdr:rowOff>396875</xdr:rowOff>
    </xdr:to>
    <xdr:pic>
      <xdr:nvPicPr>
        <xdr:cNvPr id="2" name="Picture 1">
          <a:hlinkClick xmlns:r="http://schemas.openxmlformats.org/officeDocument/2006/relationships" r:id="rId1"/>
          <a:extLst>
            <a:ext uri="{FF2B5EF4-FFF2-40B4-BE49-F238E27FC236}">
              <a16:creationId xmlns:a16="http://schemas.microsoft.com/office/drawing/2014/main" id="{9E86DF46-70CB-4D7A-AFAE-3BCE463927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50452" y="7260590"/>
          <a:ext cx="515741"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368300</xdr:colOff>
      <xdr:row>36</xdr:row>
      <xdr:rowOff>63500</xdr:rowOff>
    </xdr:from>
    <xdr:to>
      <xdr:col>16</xdr:col>
      <xdr:colOff>942975</xdr:colOff>
      <xdr:row>36</xdr:row>
      <xdr:rowOff>502345</xdr:rowOff>
    </xdr:to>
    <xdr:pic>
      <xdr:nvPicPr>
        <xdr:cNvPr id="3" name="Picture 2">
          <a:hlinkClick xmlns:r="http://schemas.openxmlformats.org/officeDocument/2006/relationships" r:id="rId3"/>
          <a:extLst>
            <a:ext uri="{FF2B5EF4-FFF2-40B4-BE49-F238E27FC236}">
              <a16:creationId xmlns:a16="http://schemas.microsoft.com/office/drawing/2014/main" id="{7A06CDEE-BC57-46CA-A110-4B32C9D92A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29620" y="7744460"/>
          <a:ext cx="574675" cy="438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F618-95E1-43F2-9FA9-C26EFDC8D807}">
  <dimension ref="B1:I10"/>
  <sheetViews>
    <sheetView workbookViewId="0">
      <selection activeCell="B2" sqref="B2"/>
    </sheetView>
  </sheetViews>
  <sheetFormatPr defaultRowHeight="14.4"/>
  <cols>
    <col min="2" max="2" width="64" bestFit="1" customWidth="1"/>
  </cols>
  <sheetData>
    <row r="1" spans="2:9" ht="15" thickBot="1"/>
    <row r="2" spans="2:9" ht="15" customHeight="1" thickBot="1">
      <c r="B2" s="52" t="s">
        <v>0</v>
      </c>
      <c r="D2" s="90" t="s">
        <v>1</v>
      </c>
      <c r="E2" s="91"/>
      <c r="F2" s="91"/>
      <c r="G2" s="91"/>
      <c r="H2" s="91"/>
      <c r="I2" s="92"/>
    </row>
    <row r="3" spans="2:9">
      <c r="B3" t="s">
        <v>2</v>
      </c>
      <c r="D3" s="93"/>
      <c r="E3" s="94"/>
      <c r="F3" s="94"/>
      <c r="G3" s="94"/>
      <c r="H3" s="94"/>
      <c r="I3" s="95"/>
    </row>
    <row r="4" spans="2:9">
      <c r="B4" s="53" t="s">
        <v>3</v>
      </c>
      <c r="D4" s="93"/>
      <c r="E4" s="94"/>
      <c r="F4" s="94"/>
      <c r="G4" s="94"/>
      <c r="H4" s="94"/>
      <c r="I4" s="95"/>
    </row>
    <row r="5" spans="2:9">
      <c r="B5" s="53" t="s">
        <v>4</v>
      </c>
      <c r="D5" s="93"/>
      <c r="E5" s="94"/>
      <c r="F5" s="94"/>
      <c r="G5" s="94"/>
      <c r="H5" s="94"/>
      <c r="I5" s="95"/>
    </row>
    <row r="6" spans="2:9">
      <c r="D6" s="93"/>
      <c r="E6" s="94"/>
      <c r="F6" s="94"/>
      <c r="G6" s="94"/>
      <c r="H6" s="94"/>
      <c r="I6" s="95"/>
    </row>
    <row r="7" spans="2:9" ht="15" thickBot="1">
      <c r="D7" s="96"/>
      <c r="E7" s="97"/>
      <c r="F7" s="97"/>
      <c r="G7" s="97"/>
      <c r="H7" s="97"/>
      <c r="I7" s="98"/>
    </row>
    <row r="8" spans="2:9" ht="18.600000000000001" thickBot="1">
      <c r="B8" s="52" t="s">
        <v>5</v>
      </c>
      <c r="D8" s="54"/>
      <c r="E8" s="54"/>
      <c r="F8" s="54"/>
      <c r="G8" s="54"/>
    </row>
    <row r="9" spans="2:9">
      <c r="B9" s="55" t="s">
        <v>6</v>
      </c>
    </row>
    <row r="10" spans="2:9">
      <c r="B10" s="53"/>
    </row>
  </sheetData>
  <mergeCells count="1">
    <mergeCell ref="D2: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81E8-8BCA-4604-9AA0-98AEDF949CBB}">
  <dimension ref="A1:R41"/>
  <sheetViews>
    <sheetView tabSelected="1" topLeftCell="A28" workbookViewId="0">
      <selection activeCell="I35" sqref="I35"/>
    </sheetView>
  </sheetViews>
  <sheetFormatPr defaultRowHeight="14.4"/>
  <cols>
    <col min="1" max="1" width="14.44140625" customWidth="1"/>
    <col min="2" max="2" width="10.44140625" customWidth="1"/>
    <col min="4" max="4" width="13.5546875" customWidth="1"/>
    <col min="17" max="17" width="19.109375" customWidth="1"/>
  </cols>
  <sheetData>
    <row r="1" spans="1:16" ht="15" customHeight="1">
      <c r="A1" s="99" t="s">
        <v>7</v>
      </c>
      <c r="B1" s="100"/>
      <c r="C1" s="100"/>
      <c r="D1" s="100"/>
      <c r="E1" s="100"/>
      <c r="F1" s="100"/>
      <c r="G1" s="100"/>
      <c r="H1" s="100"/>
      <c r="I1" s="100"/>
      <c r="J1" s="100"/>
      <c r="K1" s="100"/>
      <c r="L1" s="100"/>
      <c r="M1" s="100"/>
      <c r="N1" s="100"/>
      <c r="O1" s="100"/>
      <c r="P1" s="101"/>
    </row>
    <row r="2" spans="1:16">
      <c r="A2" s="102"/>
      <c r="B2" s="103"/>
      <c r="C2" s="103"/>
      <c r="D2" s="103"/>
      <c r="E2" s="103"/>
      <c r="F2" s="103"/>
      <c r="G2" s="103"/>
      <c r="H2" s="103"/>
      <c r="I2" s="103"/>
      <c r="J2" s="103"/>
      <c r="K2" s="103"/>
      <c r="L2" s="103"/>
      <c r="M2" s="103"/>
      <c r="N2" s="103"/>
      <c r="O2" s="103"/>
      <c r="P2" s="104"/>
    </row>
    <row r="3" spans="1:16">
      <c r="A3" s="102"/>
      <c r="B3" s="103"/>
      <c r="C3" s="103"/>
      <c r="D3" s="103"/>
      <c r="E3" s="103"/>
      <c r="F3" s="103"/>
      <c r="G3" s="103"/>
      <c r="H3" s="103"/>
      <c r="I3" s="103"/>
      <c r="J3" s="103"/>
      <c r="K3" s="103"/>
      <c r="L3" s="103"/>
      <c r="M3" s="103"/>
      <c r="N3" s="103"/>
      <c r="O3" s="103"/>
      <c r="P3" s="104"/>
    </row>
    <row r="4" spans="1:16">
      <c r="A4" s="102"/>
      <c r="B4" s="103"/>
      <c r="C4" s="103"/>
      <c r="D4" s="103"/>
      <c r="E4" s="103"/>
      <c r="F4" s="103"/>
      <c r="G4" s="103"/>
      <c r="H4" s="103"/>
      <c r="I4" s="103"/>
      <c r="J4" s="103"/>
      <c r="K4" s="103"/>
      <c r="L4" s="103"/>
      <c r="M4" s="103"/>
      <c r="N4" s="103"/>
      <c r="O4" s="103"/>
      <c r="P4" s="104"/>
    </row>
    <row r="5" spans="1:16">
      <c r="A5" s="102"/>
      <c r="B5" s="103"/>
      <c r="C5" s="103"/>
      <c r="D5" s="103"/>
      <c r="E5" s="103"/>
      <c r="F5" s="103"/>
      <c r="G5" s="103"/>
      <c r="H5" s="103"/>
      <c r="I5" s="103"/>
      <c r="J5" s="103"/>
      <c r="K5" s="103"/>
      <c r="L5" s="103"/>
      <c r="M5" s="103"/>
      <c r="N5" s="103"/>
      <c r="O5" s="103"/>
      <c r="P5" s="104"/>
    </row>
    <row r="6" spans="1:16">
      <c r="A6" s="102"/>
      <c r="B6" s="103"/>
      <c r="C6" s="103"/>
      <c r="D6" s="103"/>
      <c r="E6" s="103"/>
      <c r="F6" s="103"/>
      <c r="G6" s="103"/>
      <c r="H6" s="103"/>
      <c r="I6" s="103"/>
      <c r="J6" s="103"/>
      <c r="K6" s="103"/>
      <c r="L6" s="103"/>
      <c r="M6" s="103"/>
      <c r="N6" s="103"/>
      <c r="O6" s="103"/>
      <c r="P6" s="104"/>
    </row>
    <row r="7" spans="1:16">
      <c r="A7" s="102"/>
      <c r="B7" s="103"/>
      <c r="C7" s="103"/>
      <c r="D7" s="103"/>
      <c r="E7" s="103"/>
      <c r="F7" s="103"/>
      <c r="G7" s="103"/>
      <c r="H7" s="103"/>
      <c r="I7" s="103"/>
      <c r="J7" s="103"/>
      <c r="K7" s="103"/>
      <c r="L7" s="103"/>
      <c r="M7" s="103"/>
      <c r="N7" s="103"/>
      <c r="O7" s="103"/>
      <c r="P7" s="104"/>
    </row>
    <row r="8" spans="1:16">
      <c r="A8" s="102"/>
      <c r="B8" s="103"/>
      <c r="C8" s="103"/>
      <c r="D8" s="103"/>
      <c r="E8" s="103"/>
      <c r="F8" s="103"/>
      <c r="G8" s="103"/>
      <c r="H8" s="103"/>
      <c r="I8" s="103"/>
      <c r="J8" s="103"/>
      <c r="K8" s="103"/>
      <c r="L8" s="103"/>
      <c r="M8" s="103"/>
      <c r="N8" s="103"/>
      <c r="O8" s="103"/>
      <c r="P8" s="104"/>
    </row>
    <row r="9" spans="1:16">
      <c r="A9" s="102"/>
      <c r="B9" s="103"/>
      <c r="C9" s="103"/>
      <c r="D9" s="103"/>
      <c r="E9" s="103"/>
      <c r="F9" s="103"/>
      <c r="G9" s="103"/>
      <c r="H9" s="103"/>
      <c r="I9" s="103"/>
      <c r="J9" s="103"/>
      <c r="K9" s="103"/>
      <c r="L9" s="103"/>
      <c r="M9" s="103"/>
      <c r="N9" s="103"/>
      <c r="O9" s="103"/>
      <c r="P9" s="104"/>
    </row>
    <row r="10" spans="1:16">
      <c r="A10" s="102"/>
      <c r="B10" s="103"/>
      <c r="C10" s="103"/>
      <c r="D10" s="103"/>
      <c r="E10" s="103"/>
      <c r="F10" s="103"/>
      <c r="G10" s="103"/>
      <c r="H10" s="103"/>
      <c r="I10" s="103"/>
      <c r="J10" s="103"/>
      <c r="K10" s="103"/>
      <c r="L10" s="103"/>
      <c r="M10" s="103"/>
      <c r="N10" s="103"/>
      <c r="O10" s="103"/>
      <c r="P10" s="104"/>
    </row>
    <row r="11" spans="1:16" ht="15" thickBot="1">
      <c r="A11" s="105"/>
      <c r="B11" s="106"/>
      <c r="C11" s="106"/>
      <c r="D11" s="106"/>
      <c r="E11" s="106"/>
      <c r="F11" s="106"/>
      <c r="G11" s="106"/>
      <c r="H11" s="106"/>
      <c r="I11" s="106"/>
      <c r="J11" s="106"/>
      <c r="K11" s="106"/>
      <c r="L11" s="106"/>
      <c r="M11" s="106"/>
      <c r="N11" s="106"/>
      <c r="O11" s="106"/>
      <c r="P11" s="107"/>
    </row>
    <row r="12" spans="1:16" ht="29.4" thickBot="1">
      <c r="B12" s="6" t="s">
        <v>8</v>
      </c>
      <c r="C12" s="108" t="s">
        <v>9</v>
      </c>
      <c r="D12" s="108"/>
      <c r="E12" s="7" t="s">
        <v>10</v>
      </c>
      <c r="F12" s="7" t="s">
        <v>11</v>
      </c>
      <c r="G12" s="108" t="s">
        <v>12</v>
      </c>
      <c r="H12" s="109"/>
    </row>
    <row r="13" spans="1:16">
      <c r="B13" s="1">
        <v>1</v>
      </c>
      <c r="C13" s="110" t="s">
        <v>13</v>
      </c>
      <c r="D13" s="110"/>
      <c r="E13" s="2" t="s">
        <v>10</v>
      </c>
      <c r="F13" s="2">
        <v>2.2046199999999998</v>
      </c>
      <c r="G13" s="110" t="s">
        <v>14</v>
      </c>
      <c r="H13" s="111"/>
      <c r="J13" s="112" t="s">
        <v>15</v>
      </c>
      <c r="K13" s="113"/>
      <c r="L13" s="113"/>
      <c r="M13" s="113"/>
      <c r="N13" s="114"/>
    </row>
    <row r="14" spans="1:16">
      <c r="B14" s="1">
        <v>1</v>
      </c>
      <c r="C14" s="110" t="s">
        <v>16</v>
      </c>
      <c r="D14" s="110"/>
      <c r="E14" s="2" t="s">
        <v>10</v>
      </c>
      <c r="F14" s="2">
        <v>29.573499999999999</v>
      </c>
      <c r="G14" s="110" t="s">
        <v>17</v>
      </c>
      <c r="H14" s="111"/>
      <c r="J14" s="115" t="s">
        <v>18</v>
      </c>
      <c r="K14" s="116"/>
      <c r="L14" s="115" t="s">
        <v>19</v>
      </c>
      <c r="M14" s="110"/>
      <c r="N14" s="111"/>
    </row>
    <row r="15" spans="1:16">
      <c r="B15" s="1">
        <v>1</v>
      </c>
      <c r="C15" s="110" t="s">
        <v>20</v>
      </c>
      <c r="D15" s="110"/>
      <c r="E15" s="2" t="s">
        <v>10</v>
      </c>
      <c r="F15" s="3">
        <v>28.349523125000001</v>
      </c>
      <c r="G15" s="110" t="s">
        <v>21</v>
      </c>
      <c r="H15" s="111"/>
      <c r="J15" s="117" t="s">
        <v>22</v>
      </c>
      <c r="K15" s="118"/>
      <c r="L15" s="119" t="s">
        <v>23</v>
      </c>
      <c r="M15" s="120"/>
      <c r="N15" s="121"/>
    </row>
    <row r="16" spans="1:16">
      <c r="B16" s="1">
        <v>1</v>
      </c>
      <c r="C16" s="110" t="s">
        <v>13</v>
      </c>
      <c r="D16" s="110"/>
      <c r="E16" s="2" t="s">
        <v>10</v>
      </c>
      <c r="F16" s="2">
        <v>1000</v>
      </c>
      <c r="G16" s="110" t="s">
        <v>21</v>
      </c>
      <c r="H16" s="111"/>
      <c r="J16" s="124" t="s">
        <v>24</v>
      </c>
      <c r="K16" s="125"/>
      <c r="L16" s="119" t="s">
        <v>25</v>
      </c>
      <c r="M16" s="120"/>
      <c r="N16" s="121"/>
    </row>
    <row r="17" spans="1:18">
      <c r="B17" s="1">
        <v>1</v>
      </c>
      <c r="C17" s="110" t="s">
        <v>21</v>
      </c>
      <c r="D17" s="110"/>
      <c r="E17" s="2" t="s">
        <v>10</v>
      </c>
      <c r="F17" s="2">
        <v>1000</v>
      </c>
      <c r="G17" s="110" t="s">
        <v>26</v>
      </c>
      <c r="H17" s="111"/>
      <c r="J17" s="126" t="s">
        <v>27</v>
      </c>
      <c r="K17" s="127"/>
      <c r="L17" s="119" t="s">
        <v>28</v>
      </c>
      <c r="M17" s="120"/>
      <c r="N17" s="121"/>
    </row>
    <row r="18" spans="1:18" ht="15" thickBot="1">
      <c r="B18" s="1">
        <v>1</v>
      </c>
      <c r="C18" s="110" t="s">
        <v>26</v>
      </c>
      <c r="D18" s="110"/>
      <c r="E18" s="2" t="s">
        <v>10</v>
      </c>
      <c r="F18" s="2">
        <v>1000</v>
      </c>
      <c r="G18" s="110" t="s">
        <v>29</v>
      </c>
      <c r="H18" s="111"/>
      <c r="J18" s="128" t="s">
        <v>30</v>
      </c>
      <c r="K18" s="129"/>
      <c r="L18" s="128" t="s">
        <v>31</v>
      </c>
      <c r="M18" s="130"/>
      <c r="N18" s="131"/>
    </row>
    <row r="19" spans="1:18">
      <c r="B19" s="1">
        <v>1</v>
      </c>
      <c r="C19" s="110" t="s">
        <v>32</v>
      </c>
      <c r="D19" s="110"/>
      <c r="E19" s="2" t="s">
        <v>10</v>
      </c>
      <c r="F19" s="3">
        <v>33.814022600000001</v>
      </c>
      <c r="G19" s="110" t="s">
        <v>33</v>
      </c>
      <c r="H19" s="111"/>
    </row>
    <row r="20" spans="1:18" ht="19.8">
      <c r="B20" s="1">
        <v>1</v>
      </c>
      <c r="C20" s="110" t="s">
        <v>32</v>
      </c>
      <c r="D20" s="110"/>
      <c r="E20" s="2" t="s">
        <v>10</v>
      </c>
      <c r="F20" s="3">
        <v>0.26417205235800001</v>
      </c>
      <c r="G20" s="110" t="s">
        <v>34</v>
      </c>
      <c r="H20" s="111"/>
      <c r="J20" s="147" t="s">
        <v>35</v>
      </c>
      <c r="K20" s="147"/>
      <c r="L20" s="148" t="s">
        <v>36</v>
      </c>
      <c r="M20" s="148"/>
      <c r="N20" s="148"/>
    </row>
    <row r="21" spans="1:18" ht="15" thickBot="1">
      <c r="B21" s="1">
        <v>1</v>
      </c>
      <c r="C21" s="110" t="s">
        <v>37</v>
      </c>
      <c r="D21" s="110"/>
      <c r="E21" s="2" t="s">
        <v>10</v>
      </c>
      <c r="F21" s="3">
        <v>4.9289199999999997</v>
      </c>
      <c r="G21" s="110" t="s">
        <v>17</v>
      </c>
      <c r="H21" s="111"/>
    </row>
    <row r="22" spans="1:18">
      <c r="B22" s="1">
        <v>1</v>
      </c>
      <c r="C22" s="110" t="s">
        <v>38</v>
      </c>
      <c r="D22" s="110"/>
      <c r="E22" s="2" t="s">
        <v>10</v>
      </c>
      <c r="F22" s="3">
        <v>3.28084</v>
      </c>
      <c r="G22" s="110" t="s">
        <v>39</v>
      </c>
      <c r="H22" s="111"/>
      <c r="M22" s="86">
        <v>15</v>
      </c>
      <c r="N22" s="141" t="s">
        <v>40</v>
      </c>
      <c r="O22" s="142"/>
      <c r="P22" s="142"/>
      <c r="Q22" s="142"/>
      <c r="R22" s="143"/>
    </row>
    <row r="23" spans="1:18" ht="15" thickBot="1">
      <c r="B23" s="4">
        <v>1</v>
      </c>
      <c r="C23" s="122" t="s">
        <v>41</v>
      </c>
      <c r="D23" s="122"/>
      <c r="E23" s="5" t="s">
        <v>10</v>
      </c>
      <c r="F23" s="5">
        <v>24</v>
      </c>
      <c r="G23" s="122" t="s">
        <v>42</v>
      </c>
      <c r="H23" s="123"/>
      <c r="M23" s="87">
        <v>15</v>
      </c>
      <c r="N23" s="135" t="s">
        <v>43</v>
      </c>
      <c r="O23" s="136"/>
      <c r="P23" s="136"/>
      <c r="Q23" s="136"/>
      <c r="R23" s="137"/>
    </row>
    <row r="24" spans="1:18" ht="15" customHeight="1">
      <c r="A24" s="99" t="s">
        <v>44</v>
      </c>
      <c r="B24" s="100"/>
      <c r="C24" s="100"/>
      <c r="D24" s="100"/>
      <c r="E24" s="100"/>
      <c r="F24" s="100"/>
      <c r="G24" s="100"/>
      <c r="H24" s="100"/>
      <c r="I24" s="100"/>
      <c r="J24" s="100"/>
      <c r="K24" s="101"/>
      <c r="M24" s="88">
        <v>16</v>
      </c>
      <c r="N24" s="138" t="s">
        <v>45</v>
      </c>
      <c r="O24" s="139"/>
      <c r="P24" s="139"/>
      <c r="Q24" s="139"/>
      <c r="R24" s="140"/>
    </row>
    <row r="25" spans="1:18" ht="15" thickBot="1">
      <c r="A25" s="102"/>
      <c r="B25" s="103"/>
      <c r="C25" s="103"/>
      <c r="D25" s="103"/>
      <c r="E25" s="103"/>
      <c r="F25" s="103"/>
      <c r="G25" s="103"/>
      <c r="H25" s="103"/>
      <c r="I25" s="103"/>
      <c r="J25" s="103"/>
      <c r="K25" s="104"/>
      <c r="M25" s="89">
        <v>16</v>
      </c>
      <c r="N25" s="144" t="s">
        <v>46</v>
      </c>
      <c r="O25" s="145"/>
      <c r="P25" s="145"/>
      <c r="Q25" s="145"/>
      <c r="R25" s="146"/>
    </row>
    <row r="26" spans="1:18">
      <c r="A26" s="102"/>
      <c r="B26" s="103"/>
      <c r="C26" s="103"/>
      <c r="D26" s="103"/>
      <c r="E26" s="103"/>
      <c r="F26" s="103"/>
      <c r="G26" s="103"/>
      <c r="H26" s="103"/>
      <c r="I26" s="103"/>
      <c r="J26" s="103"/>
      <c r="K26" s="104"/>
    </row>
    <row r="27" spans="1:18">
      <c r="A27" s="102"/>
      <c r="B27" s="103"/>
      <c r="C27" s="103"/>
      <c r="D27" s="103"/>
      <c r="E27" s="103"/>
      <c r="F27" s="103"/>
      <c r="G27" s="103"/>
      <c r="H27" s="103"/>
      <c r="I27" s="103"/>
      <c r="J27" s="103"/>
      <c r="K27" s="104"/>
    </row>
    <row r="28" spans="1:18">
      <c r="A28" s="102"/>
      <c r="B28" s="103"/>
      <c r="C28" s="103"/>
      <c r="D28" s="103"/>
      <c r="E28" s="103"/>
      <c r="F28" s="103"/>
      <c r="G28" s="103"/>
      <c r="H28" s="103"/>
      <c r="I28" s="103"/>
      <c r="J28" s="103"/>
      <c r="K28" s="104"/>
    </row>
    <row r="29" spans="1:18">
      <c r="A29" s="102"/>
      <c r="B29" s="103"/>
      <c r="C29" s="103"/>
      <c r="D29" s="103"/>
      <c r="E29" s="103"/>
      <c r="F29" s="103"/>
      <c r="G29" s="103"/>
      <c r="H29" s="103"/>
      <c r="I29" s="103"/>
      <c r="J29" s="103"/>
      <c r="K29" s="104"/>
    </row>
    <row r="30" spans="1:18">
      <c r="A30" s="102"/>
      <c r="B30" s="103"/>
      <c r="C30" s="103"/>
      <c r="D30" s="103"/>
      <c r="E30" s="103"/>
      <c r="F30" s="103"/>
      <c r="G30" s="103"/>
      <c r="H30" s="103"/>
      <c r="I30" s="103"/>
      <c r="J30" s="103"/>
      <c r="K30" s="104"/>
    </row>
    <row r="31" spans="1:18" ht="15" thickBot="1">
      <c r="A31" s="105"/>
      <c r="B31" s="106"/>
      <c r="C31" s="106"/>
      <c r="D31" s="106"/>
      <c r="E31" s="106"/>
      <c r="F31" s="106"/>
      <c r="G31" s="106"/>
      <c r="H31" s="106"/>
      <c r="I31" s="106"/>
      <c r="J31" s="106"/>
      <c r="K31" s="107"/>
    </row>
    <row r="32" spans="1:18" ht="15" thickBot="1">
      <c r="A32" s="11"/>
      <c r="B32" s="10"/>
      <c r="C32" s="10"/>
      <c r="D32" s="10"/>
      <c r="E32" s="10"/>
      <c r="F32" s="10"/>
      <c r="G32" s="10"/>
      <c r="H32" s="10"/>
      <c r="I32" s="10"/>
      <c r="J32" s="10"/>
      <c r="K32" s="10"/>
    </row>
    <row r="33" spans="1:17" ht="16.5" customHeight="1" thickBot="1">
      <c r="A33" s="132" t="s">
        <v>47</v>
      </c>
      <c r="B33" s="133"/>
      <c r="C33" s="133"/>
      <c r="D33" s="133"/>
      <c r="E33" s="133"/>
      <c r="F33" s="133"/>
      <c r="G33" s="133"/>
      <c r="H33" s="133"/>
      <c r="I33" s="133"/>
      <c r="J33" s="133"/>
      <c r="K33" s="133"/>
      <c r="L33" s="133"/>
      <c r="M33" s="133"/>
      <c r="N33" s="133"/>
      <c r="O33" s="133"/>
      <c r="P33" s="134"/>
    </row>
    <row r="34" spans="1:17" ht="29.4" thickBot="1">
      <c r="A34" s="155"/>
      <c r="B34" s="156"/>
      <c r="C34" s="9" t="s">
        <v>48</v>
      </c>
      <c r="D34" s="9" t="s">
        <v>49</v>
      </c>
      <c r="E34" s="21" t="s">
        <v>50</v>
      </c>
      <c r="F34" s="41" t="s">
        <v>51</v>
      </c>
      <c r="G34" s="38" t="s">
        <v>52</v>
      </c>
      <c r="H34" s="18" t="s">
        <v>50</v>
      </c>
      <c r="I34" s="43" t="s">
        <v>53</v>
      </c>
      <c r="J34" s="18" t="s">
        <v>52</v>
      </c>
      <c r="K34" s="18" t="s">
        <v>50</v>
      </c>
      <c r="L34" s="18" t="s">
        <v>54</v>
      </c>
      <c r="M34" s="9" t="s">
        <v>52</v>
      </c>
      <c r="N34" s="18" t="s">
        <v>10</v>
      </c>
      <c r="O34" s="18" t="s">
        <v>55</v>
      </c>
      <c r="P34" s="49" t="s">
        <v>56</v>
      </c>
      <c r="Q34" s="15" t="s">
        <v>57</v>
      </c>
    </row>
    <row r="35" spans="1:17" ht="45.75" customHeight="1" thickBot="1">
      <c r="A35" s="162" t="s">
        <v>58</v>
      </c>
      <c r="B35" s="163"/>
      <c r="C35" s="62">
        <v>25</v>
      </c>
      <c r="D35" s="63" t="s">
        <v>59</v>
      </c>
      <c r="E35" s="64" t="s">
        <v>50</v>
      </c>
      <c r="F35" s="75">
        <f>F14/B14</f>
        <v>29.573499999999999</v>
      </c>
      <c r="G35" s="64" t="s">
        <v>60</v>
      </c>
      <c r="H35" s="64" t="s">
        <v>50</v>
      </c>
      <c r="I35" s="75">
        <f>B16/F13</f>
        <v>0.45359290943563974</v>
      </c>
      <c r="J35" s="64" t="s">
        <v>61</v>
      </c>
      <c r="K35" s="159"/>
      <c r="L35" s="159"/>
      <c r="M35" s="159"/>
      <c r="N35" s="64" t="s">
        <v>10</v>
      </c>
      <c r="O35" s="75">
        <f>C35*F35*I35</f>
        <v>335.35824767987231</v>
      </c>
      <c r="P35" s="76" t="s">
        <v>62</v>
      </c>
      <c r="Q35" s="72" t="s">
        <v>63</v>
      </c>
    </row>
    <row r="36" spans="1:17" ht="33.9" customHeight="1" thickBot="1">
      <c r="A36" s="160" t="s">
        <v>64</v>
      </c>
      <c r="B36" s="161"/>
      <c r="C36" s="62">
        <v>2.5</v>
      </c>
      <c r="D36" s="63" t="s">
        <v>65</v>
      </c>
      <c r="E36" s="64" t="s">
        <v>50</v>
      </c>
      <c r="F36" s="61"/>
      <c r="G36" s="65"/>
      <c r="H36" s="64" t="s">
        <v>50</v>
      </c>
      <c r="I36" s="61"/>
      <c r="J36" s="65"/>
      <c r="K36" s="159"/>
      <c r="L36" s="159"/>
      <c r="M36" s="159"/>
      <c r="N36" s="64" t="s">
        <v>10</v>
      </c>
      <c r="O36" s="61"/>
      <c r="P36" s="66"/>
      <c r="Q36" s="73"/>
    </row>
    <row r="37" spans="1:17" ht="48.6" customHeight="1" thickBot="1">
      <c r="A37" s="157" t="s">
        <v>66</v>
      </c>
      <c r="B37" s="158"/>
      <c r="C37" s="62">
        <v>5</v>
      </c>
      <c r="D37" s="63" t="s">
        <v>67</v>
      </c>
      <c r="E37" s="64" t="s">
        <v>50</v>
      </c>
      <c r="F37" s="61"/>
      <c r="G37" s="65"/>
      <c r="H37" s="64" t="s">
        <v>50</v>
      </c>
      <c r="I37" s="61"/>
      <c r="J37" s="65"/>
      <c r="K37" s="64" t="s">
        <v>50</v>
      </c>
      <c r="L37" s="77"/>
      <c r="M37" s="78"/>
      <c r="N37" s="64" t="s">
        <v>10</v>
      </c>
      <c r="O37" s="61"/>
      <c r="P37" s="66"/>
      <c r="Q37" s="74"/>
    </row>
    <row r="38" spans="1:17" ht="18.600000000000001" thickBot="1">
      <c r="A38" s="151" t="s">
        <v>68</v>
      </c>
      <c r="B38" s="152"/>
      <c r="C38" s="153"/>
      <c r="D38" s="153"/>
      <c r="E38" s="153"/>
      <c r="F38" s="153"/>
      <c r="G38" s="153"/>
      <c r="H38" s="153"/>
      <c r="I38" s="153"/>
      <c r="J38" s="153"/>
      <c r="K38" s="153"/>
      <c r="L38" s="153"/>
      <c r="M38" s="153"/>
      <c r="N38" s="153"/>
      <c r="O38" s="153"/>
      <c r="P38" s="154"/>
    </row>
    <row r="39" spans="1:17" ht="29.4" thickBot="1">
      <c r="A39" s="155"/>
      <c r="B39" s="156"/>
      <c r="C39" s="18" t="s">
        <v>48</v>
      </c>
      <c r="D39" s="18" t="s">
        <v>49</v>
      </c>
      <c r="E39" s="21" t="s">
        <v>50</v>
      </c>
      <c r="F39" s="8" t="s">
        <v>51</v>
      </c>
      <c r="G39" s="18" t="s">
        <v>52</v>
      </c>
      <c r="H39" s="8" t="s">
        <v>50</v>
      </c>
      <c r="I39" s="33" t="s">
        <v>53</v>
      </c>
      <c r="J39" s="18" t="s">
        <v>52</v>
      </c>
      <c r="K39" s="8" t="s">
        <v>50</v>
      </c>
      <c r="L39" s="18" t="s">
        <v>54</v>
      </c>
      <c r="M39" s="17" t="s">
        <v>52</v>
      </c>
      <c r="N39" s="25" t="s">
        <v>10</v>
      </c>
      <c r="O39" s="18" t="s">
        <v>55</v>
      </c>
      <c r="P39" s="28" t="s">
        <v>56</v>
      </c>
    </row>
    <row r="40" spans="1:17" ht="48.9" customHeight="1" thickBot="1">
      <c r="A40" s="160" t="s">
        <v>69</v>
      </c>
      <c r="B40" s="161"/>
      <c r="C40" s="62" t="str">
        <f>IF(L$20="Your Name!", "Enter Name",ROUND(50*Random!D21,1)+1)</f>
        <v>Enter Name</v>
      </c>
      <c r="D40" s="63" t="s">
        <v>59</v>
      </c>
      <c r="E40" s="64" t="s">
        <v>50</v>
      </c>
      <c r="F40" s="61"/>
      <c r="G40" s="65"/>
      <c r="H40" s="64" t="s">
        <v>50</v>
      </c>
      <c r="I40" s="61"/>
      <c r="J40" s="65"/>
      <c r="K40" s="159"/>
      <c r="L40" s="159"/>
      <c r="M40" s="159"/>
      <c r="N40" s="64" t="s">
        <v>10</v>
      </c>
      <c r="O40" s="61"/>
      <c r="P40" s="66"/>
    </row>
    <row r="41" spans="1:17" ht="48.9" customHeight="1" thickBot="1">
      <c r="A41" s="149" t="s">
        <v>70</v>
      </c>
      <c r="B41" s="150"/>
      <c r="C41" s="62" t="str">
        <f>IF(L$20="Your Name!", "Enter Name",ROUND(50*Random!D22,1)+1)</f>
        <v>Enter Name</v>
      </c>
      <c r="D41" s="67" t="s">
        <v>71</v>
      </c>
      <c r="E41" s="67" t="s">
        <v>50</v>
      </c>
      <c r="F41" s="68"/>
      <c r="G41" s="69"/>
      <c r="H41" s="67" t="s">
        <v>50</v>
      </c>
      <c r="I41" s="61"/>
      <c r="J41" s="69"/>
      <c r="K41" s="67" t="s">
        <v>50</v>
      </c>
      <c r="L41" s="70"/>
      <c r="M41" s="69"/>
      <c r="N41" s="67" t="s">
        <v>10</v>
      </c>
      <c r="O41" s="79"/>
      <c r="P41" s="71"/>
    </row>
  </sheetData>
  <mergeCells count="55">
    <mergeCell ref="A41:B41"/>
    <mergeCell ref="A38:P38"/>
    <mergeCell ref="A39:B39"/>
    <mergeCell ref="A34:B34"/>
    <mergeCell ref="A37:B37"/>
    <mergeCell ref="K40:M40"/>
    <mergeCell ref="A40:B40"/>
    <mergeCell ref="K35:M35"/>
    <mergeCell ref="K36:M36"/>
    <mergeCell ref="A35:B35"/>
    <mergeCell ref="A36:B36"/>
    <mergeCell ref="C22:D22"/>
    <mergeCell ref="G22:H22"/>
    <mergeCell ref="C17:D17"/>
    <mergeCell ref="G17:H17"/>
    <mergeCell ref="A33:P33"/>
    <mergeCell ref="N23:R23"/>
    <mergeCell ref="N24:R24"/>
    <mergeCell ref="N22:R22"/>
    <mergeCell ref="N25:R25"/>
    <mergeCell ref="J20:K20"/>
    <mergeCell ref="L20:N20"/>
    <mergeCell ref="A24:K31"/>
    <mergeCell ref="C18:D18"/>
    <mergeCell ref="G18:H18"/>
    <mergeCell ref="C19:D19"/>
    <mergeCell ref="G19:H19"/>
    <mergeCell ref="J14:K14"/>
    <mergeCell ref="L14:N14"/>
    <mergeCell ref="J15:K15"/>
    <mergeCell ref="L15:N15"/>
    <mergeCell ref="C23:D23"/>
    <mergeCell ref="G23:H23"/>
    <mergeCell ref="J16:K16"/>
    <mergeCell ref="L16:N16"/>
    <mergeCell ref="J17:K17"/>
    <mergeCell ref="L17:N17"/>
    <mergeCell ref="J18:K18"/>
    <mergeCell ref="L18:N18"/>
    <mergeCell ref="C20:D20"/>
    <mergeCell ref="G20:H20"/>
    <mergeCell ref="C21:D21"/>
    <mergeCell ref="G21:H21"/>
    <mergeCell ref="C14:D14"/>
    <mergeCell ref="G14:H14"/>
    <mergeCell ref="C15:D15"/>
    <mergeCell ref="G15:H15"/>
    <mergeCell ref="C16:D16"/>
    <mergeCell ref="G16:H16"/>
    <mergeCell ref="A1:P11"/>
    <mergeCell ref="C12:D12"/>
    <mergeCell ref="G12:H12"/>
    <mergeCell ref="C13:D13"/>
    <mergeCell ref="G13:H13"/>
    <mergeCell ref="J13:N13"/>
  </mergeCells>
  <conditionalFormatting sqref="F36:F37 F40:F41 I36:I37 I40:I41 L37 L41 O36:O37 O40:O41">
    <cfRule type="expression" dxfId="2" priority="2">
      <formula>AND(NOT(_xlfn.ISFORMULA(F36)),ISNUMBER(F36))</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0363D946-460E-4934-8C6D-32BADCDEED5E}">
            <xm:f>O36=Solutions!O36</xm:f>
            <x14:dxf>
              <font>
                <b/>
                <i val="0"/>
                <color rgb="FF00B050"/>
              </font>
            </x14:dxf>
          </x14:cfRule>
          <xm:sqref>O36:P37 O40:P41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4E6C-368D-4542-83C3-C132C34F33C8}">
  <dimension ref="A1:W55"/>
  <sheetViews>
    <sheetView topLeftCell="A10" workbookViewId="0">
      <selection activeCell="L11" sqref="L11"/>
    </sheetView>
  </sheetViews>
  <sheetFormatPr defaultRowHeight="14.4"/>
  <cols>
    <col min="5" max="6" width="11" bestFit="1" customWidth="1"/>
    <col min="8" max="8" width="11.5546875" bestFit="1" customWidth="1"/>
    <col min="9" max="9" width="11.33203125" bestFit="1" customWidth="1"/>
    <col min="10" max="10" width="10" bestFit="1" customWidth="1"/>
  </cols>
  <sheetData>
    <row r="1" spans="1:23">
      <c r="H1">
        <v>1</v>
      </c>
      <c r="I1">
        <v>2</v>
      </c>
      <c r="J1">
        <v>3</v>
      </c>
      <c r="K1">
        <v>4</v>
      </c>
      <c r="L1">
        <v>5</v>
      </c>
      <c r="M1">
        <v>6</v>
      </c>
      <c r="N1">
        <v>7</v>
      </c>
      <c r="O1">
        <v>8</v>
      </c>
      <c r="P1">
        <v>9</v>
      </c>
      <c r="Q1">
        <v>10</v>
      </c>
      <c r="R1">
        <v>11</v>
      </c>
      <c r="S1">
        <v>12</v>
      </c>
      <c r="T1">
        <v>13</v>
      </c>
      <c r="U1">
        <v>14</v>
      </c>
      <c r="V1">
        <v>15</v>
      </c>
      <c r="W1">
        <v>16</v>
      </c>
    </row>
    <row r="2" spans="1:23">
      <c r="G2">
        <v>1</v>
      </c>
      <c r="H2">
        <v>2</v>
      </c>
      <c r="I2">
        <v>3</v>
      </c>
      <c r="J2">
        <v>5</v>
      </c>
      <c r="K2">
        <v>7</v>
      </c>
      <c r="L2">
        <v>11</v>
      </c>
      <c r="M2">
        <v>13</v>
      </c>
      <c r="N2">
        <v>17</v>
      </c>
      <c r="O2">
        <v>19</v>
      </c>
      <c r="P2">
        <v>23</v>
      </c>
      <c r="Q2">
        <v>29</v>
      </c>
      <c r="R2">
        <v>947</v>
      </c>
      <c r="S2">
        <v>953</v>
      </c>
      <c r="T2">
        <v>967</v>
      </c>
      <c r="U2">
        <v>971</v>
      </c>
      <c r="V2">
        <v>977</v>
      </c>
      <c r="W2">
        <v>983</v>
      </c>
    </row>
    <row r="3" spans="1:23">
      <c r="G3">
        <v>2</v>
      </c>
      <c r="H3">
        <v>31</v>
      </c>
      <c r="I3">
        <v>37</v>
      </c>
      <c r="J3">
        <v>41</v>
      </c>
      <c r="K3">
        <v>43</v>
      </c>
      <c r="L3">
        <v>47</v>
      </c>
      <c r="M3">
        <v>53</v>
      </c>
      <c r="N3">
        <v>59</v>
      </c>
      <c r="O3">
        <v>61</v>
      </c>
      <c r="P3">
        <v>67</v>
      </c>
      <c r="Q3">
        <v>71</v>
      </c>
      <c r="R3">
        <v>991</v>
      </c>
      <c r="S3">
        <v>997</v>
      </c>
      <c r="T3">
        <v>1009</v>
      </c>
      <c r="U3">
        <v>1013</v>
      </c>
      <c r="V3">
        <v>1019</v>
      </c>
      <c r="W3">
        <v>1021</v>
      </c>
    </row>
    <row r="4" spans="1:23">
      <c r="G4">
        <v>3</v>
      </c>
      <c r="H4">
        <v>73</v>
      </c>
      <c r="I4">
        <v>79</v>
      </c>
      <c r="J4">
        <v>83</v>
      </c>
      <c r="K4">
        <v>89</v>
      </c>
      <c r="L4">
        <v>97</v>
      </c>
      <c r="M4">
        <v>101</v>
      </c>
      <c r="N4">
        <v>103</v>
      </c>
      <c r="O4">
        <v>107</v>
      </c>
      <c r="P4">
        <v>109</v>
      </c>
      <c r="Q4">
        <v>113</v>
      </c>
      <c r="R4">
        <v>1031</v>
      </c>
      <c r="S4">
        <v>1033</v>
      </c>
      <c r="T4">
        <v>1039</v>
      </c>
      <c r="U4">
        <v>1049</v>
      </c>
      <c r="V4">
        <v>1051</v>
      </c>
      <c r="W4">
        <v>1061</v>
      </c>
    </row>
    <row r="5" spans="1:23">
      <c r="G5">
        <v>4</v>
      </c>
      <c r="H5">
        <v>127</v>
      </c>
      <c r="I5">
        <v>131</v>
      </c>
      <c r="J5">
        <v>137</v>
      </c>
      <c r="K5">
        <v>139</v>
      </c>
      <c r="L5">
        <v>149</v>
      </c>
      <c r="M5">
        <v>151</v>
      </c>
      <c r="N5">
        <v>157</v>
      </c>
      <c r="O5">
        <v>163</v>
      </c>
      <c r="P5">
        <v>167</v>
      </c>
      <c r="Q5">
        <v>173</v>
      </c>
      <c r="R5">
        <v>1993</v>
      </c>
      <c r="S5">
        <v>1997</v>
      </c>
      <c r="T5">
        <v>1999</v>
      </c>
      <c r="U5">
        <v>2003</v>
      </c>
      <c r="V5">
        <v>2011</v>
      </c>
      <c r="W5">
        <v>2017</v>
      </c>
    </row>
    <row r="6" spans="1:23">
      <c r="A6">
        <v>1</v>
      </c>
      <c r="B6">
        <f>CODE(MID(Conversions!L$20,A6,1))</f>
        <v>89</v>
      </c>
      <c r="C6">
        <f>MOD(B6,16)</f>
        <v>9</v>
      </c>
      <c r="D6">
        <f>MOD((B6-C6)/16,16)</f>
        <v>5</v>
      </c>
      <c r="E6">
        <f ca="1">INDIRECT("R"&amp;(C6+1)&amp;"C"&amp;(D6+7),0)</f>
        <v>439</v>
      </c>
      <c r="G6">
        <v>5</v>
      </c>
      <c r="H6">
        <v>179</v>
      </c>
      <c r="I6">
        <v>181</v>
      </c>
      <c r="J6">
        <v>191</v>
      </c>
      <c r="K6">
        <v>193</v>
      </c>
      <c r="L6">
        <v>197</v>
      </c>
      <c r="M6">
        <v>199</v>
      </c>
      <c r="N6">
        <v>211</v>
      </c>
      <c r="O6">
        <v>223</v>
      </c>
      <c r="P6">
        <v>227</v>
      </c>
      <c r="Q6">
        <v>229</v>
      </c>
      <c r="R6">
        <v>2063</v>
      </c>
      <c r="S6">
        <v>2069</v>
      </c>
      <c r="T6">
        <v>2081</v>
      </c>
      <c r="U6">
        <v>2083</v>
      </c>
      <c r="V6">
        <v>2087</v>
      </c>
      <c r="W6">
        <v>2089</v>
      </c>
    </row>
    <row r="7" spans="1:23">
      <c r="A7">
        <v>2</v>
      </c>
      <c r="B7">
        <f>CODE(MID(Conversions!L$20,A7,1))</f>
        <v>111</v>
      </c>
      <c r="C7">
        <f t="shared" ref="C7:C10" si="0">MOD(B7,16)</f>
        <v>15</v>
      </c>
      <c r="D7">
        <f t="shared" ref="D7:D10" si="1">MOD((B7-C7)/16,16)</f>
        <v>6</v>
      </c>
      <c r="E7">
        <f t="shared" ref="E7:E10" ca="1" si="2">INDIRECT("R"&amp;(C7+1)&amp;"C"&amp;(D7+7),0)</f>
        <v>839</v>
      </c>
      <c r="G7">
        <v>6</v>
      </c>
      <c r="H7">
        <v>233</v>
      </c>
      <c r="I7">
        <v>239</v>
      </c>
      <c r="J7">
        <v>241</v>
      </c>
      <c r="K7">
        <v>251</v>
      </c>
      <c r="L7">
        <v>257</v>
      </c>
      <c r="M7">
        <v>263</v>
      </c>
      <c r="N7">
        <v>269</v>
      </c>
      <c r="O7">
        <v>271</v>
      </c>
      <c r="P7">
        <v>277</v>
      </c>
      <c r="Q7">
        <v>281</v>
      </c>
      <c r="R7">
        <v>2131</v>
      </c>
      <c r="S7">
        <v>2137</v>
      </c>
      <c r="T7">
        <v>2141</v>
      </c>
      <c r="U7">
        <v>2143</v>
      </c>
      <c r="V7">
        <v>2153</v>
      </c>
      <c r="W7">
        <v>2161</v>
      </c>
    </row>
    <row r="8" spans="1:23">
      <c r="A8">
        <v>3</v>
      </c>
      <c r="B8">
        <f>CODE(MID(Conversions!L$20,A8,1))</f>
        <v>117</v>
      </c>
      <c r="C8">
        <f t="shared" si="0"/>
        <v>5</v>
      </c>
      <c r="D8">
        <f t="shared" si="1"/>
        <v>7</v>
      </c>
      <c r="E8">
        <f t="shared" ca="1" si="2"/>
        <v>211</v>
      </c>
      <c r="G8">
        <v>7</v>
      </c>
      <c r="H8">
        <v>283</v>
      </c>
      <c r="I8">
        <v>293</v>
      </c>
      <c r="J8">
        <v>307</v>
      </c>
      <c r="K8">
        <v>311</v>
      </c>
      <c r="L8">
        <v>313</v>
      </c>
      <c r="M8">
        <v>317</v>
      </c>
      <c r="N8">
        <v>331</v>
      </c>
      <c r="O8">
        <v>337</v>
      </c>
      <c r="P8">
        <v>347</v>
      </c>
      <c r="Q8">
        <v>349</v>
      </c>
      <c r="R8">
        <v>2221</v>
      </c>
      <c r="S8">
        <v>2237</v>
      </c>
      <c r="T8">
        <v>2239</v>
      </c>
      <c r="U8">
        <v>2243</v>
      </c>
      <c r="V8">
        <v>2251</v>
      </c>
      <c r="W8">
        <v>2267</v>
      </c>
    </row>
    <row r="9" spans="1:23">
      <c r="A9">
        <v>4</v>
      </c>
      <c r="B9">
        <f>CODE(MID(Conversions!L$20,A9,1))</f>
        <v>114</v>
      </c>
      <c r="C9">
        <f t="shared" si="0"/>
        <v>2</v>
      </c>
      <c r="D9">
        <f t="shared" si="1"/>
        <v>7</v>
      </c>
      <c r="E9">
        <f t="shared" ca="1" si="2"/>
        <v>59</v>
      </c>
      <c r="G9">
        <v>8</v>
      </c>
      <c r="H9">
        <v>353</v>
      </c>
      <c r="I9">
        <v>359</v>
      </c>
      <c r="J9">
        <v>367</v>
      </c>
      <c r="K9">
        <v>373</v>
      </c>
      <c r="L9">
        <v>379</v>
      </c>
      <c r="M9">
        <v>383</v>
      </c>
      <c r="N9">
        <v>389</v>
      </c>
      <c r="O9">
        <v>397</v>
      </c>
      <c r="P9">
        <v>401</v>
      </c>
      <c r="Q9">
        <v>409</v>
      </c>
      <c r="R9">
        <v>2293</v>
      </c>
      <c r="S9">
        <v>2297</v>
      </c>
      <c r="T9">
        <v>2309</v>
      </c>
      <c r="U9">
        <v>2311</v>
      </c>
      <c r="V9">
        <v>2333</v>
      </c>
      <c r="W9">
        <v>2339</v>
      </c>
    </row>
    <row r="10" spans="1:23">
      <c r="A10">
        <v>5</v>
      </c>
      <c r="B10">
        <f>CODE(MID(Conversions!L$20,A10,1))</f>
        <v>32</v>
      </c>
      <c r="C10">
        <f t="shared" si="0"/>
        <v>0</v>
      </c>
      <c r="D10">
        <f t="shared" si="1"/>
        <v>2</v>
      </c>
      <c r="E10">
        <f t="shared" ca="1" si="2"/>
        <v>2</v>
      </c>
      <c r="G10">
        <v>9</v>
      </c>
      <c r="H10">
        <v>419</v>
      </c>
      <c r="I10">
        <v>421</v>
      </c>
      <c r="J10">
        <v>431</v>
      </c>
      <c r="K10">
        <v>433</v>
      </c>
      <c r="L10">
        <v>439</v>
      </c>
      <c r="M10">
        <v>443</v>
      </c>
      <c r="N10">
        <v>449</v>
      </c>
      <c r="O10">
        <v>457</v>
      </c>
      <c r="P10">
        <v>461</v>
      </c>
      <c r="Q10">
        <v>463</v>
      </c>
      <c r="R10">
        <v>2371</v>
      </c>
      <c r="S10">
        <v>2377</v>
      </c>
      <c r="T10">
        <v>2381</v>
      </c>
      <c r="U10">
        <v>2383</v>
      </c>
      <c r="V10">
        <v>2389</v>
      </c>
      <c r="W10">
        <v>2393</v>
      </c>
    </row>
    <row r="11" spans="1:23">
      <c r="A11" t="s">
        <v>72</v>
      </c>
      <c r="B11">
        <f ca="1">MOD(PRODUCT(E6:E10),F13)</f>
        <v>3778</v>
      </c>
      <c r="F11">
        <v>1103515245</v>
      </c>
      <c r="G11">
        <v>10</v>
      </c>
      <c r="H11">
        <v>467</v>
      </c>
      <c r="I11">
        <v>479</v>
      </c>
      <c r="J11">
        <v>487</v>
      </c>
      <c r="K11">
        <v>491</v>
      </c>
      <c r="L11">
        <v>499</v>
      </c>
      <c r="M11">
        <v>503</v>
      </c>
      <c r="N11">
        <v>509</v>
      </c>
      <c r="O11">
        <v>521</v>
      </c>
      <c r="P11">
        <v>523</v>
      </c>
      <c r="Q11">
        <v>541</v>
      </c>
      <c r="R11">
        <v>2437</v>
      </c>
      <c r="S11">
        <v>2441</v>
      </c>
      <c r="T11">
        <v>2447</v>
      </c>
      <c r="U11">
        <v>2459</v>
      </c>
      <c r="V11">
        <v>2467</v>
      </c>
      <c r="W11">
        <v>2473</v>
      </c>
    </row>
    <row r="12" spans="1:23">
      <c r="A12" t="s">
        <v>73</v>
      </c>
      <c r="B12">
        <f ca="1">MOD(B11*F11+F12,F13)</f>
        <v>5331</v>
      </c>
      <c r="C12">
        <f ca="1">MOD(B12,2)</f>
        <v>1</v>
      </c>
      <c r="D12">
        <f ca="1">B12/F$13</f>
        <v>0.162689208984375</v>
      </c>
      <c r="E12">
        <f ca="1">IF(D12&lt;0.25,0,IF(D12&lt;0.5,1,IF(D12&lt;0.75,3,4)))</f>
        <v>0</v>
      </c>
      <c r="F12">
        <v>12345</v>
      </c>
      <c r="G12">
        <v>11</v>
      </c>
      <c r="H12">
        <v>547</v>
      </c>
      <c r="I12">
        <v>557</v>
      </c>
      <c r="J12">
        <v>563</v>
      </c>
      <c r="K12">
        <v>569</v>
      </c>
      <c r="L12">
        <v>571</v>
      </c>
      <c r="M12">
        <v>577</v>
      </c>
      <c r="N12">
        <v>587</v>
      </c>
      <c r="O12">
        <v>593</v>
      </c>
      <c r="P12">
        <v>599</v>
      </c>
      <c r="Q12">
        <v>601</v>
      </c>
      <c r="R12">
        <v>2539</v>
      </c>
      <c r="S12">
        <v>2543</v>
      </c>
      <c r="T12">
        <v>2549</v>
      </c>
      <c r="U12">
        <v>2551</v>
      </c>
      <c r="V12">
        <v>2557</v>
      </c>
      <c r="W12">
        <v>2579</v>
      </c>
    </row>
    <row r="13" spans="1:23">
      <c r="A13" t="s">
        <v>74</v>
      </c>
      <c r="B13" s="83">
        <f t="shared" ref="B13:B55" ca="1" si="3">MOD(B12*F$11+F$12,F$13)</f>
        <v>22544</v>
      </c>
      <c r="C13">
        <f t="shared" ref="C13:C55" ca="1" si="4">IF(D13&lt;0.5,0,1)</f>
        <v>1</v>
      </c>
      <c r="D13">
        <f t="shared" ref="D13:D55" ca="1" si="5">B13/F$13</f>
        <v>0.68798828125</v>
      </c>
      <c r="E13">
        <f t="shared" ref="E13:E55" ca="1" si="6">IF(D13&lt;0.25,0,IF(D13&lt;0.5,1,IF(D13&lt;0.75,3,4)))</f>
        <v>3</v>
      </c>
      <c r="F13">
        <v>32768</v>
      </c>
      <c r="G13">
        <v>12</v>
      </c>
      <c r="H13">
        <v>607</v>
      </c>
      <c r="I13">
        <v>613</v>
      </c>
      <c r="J13">
        <v>617</v>
      </c>
      <c r="K13">
        <v>619</v>
      </c>
      <c r="L13">
        <v>631</v>
      </c>
      <c r="M13">
        <v>641</v>
      </c>
      <c r="N13">
        <v>643</v>
      </c>
      <c r="O13">
        <v>647</v>
      </c>
      <c r="P13">
        <v>653</v>
      </c>
      <c r="Q13">
        <v>659</v>
      </c>
      <c r="R13">
        <v>2621</v>
      </c>
      <c r="S13">
        <v>2633</v>
      </c>
      <c r="T13">
        <v>2647</v>
      </c>
      <c r="U13">
        <v>2657</v>
      </c>
      <c r="V13">
        <v>2659</v>
      </c>
      <c r="W13">
        <v>2663</v>
      </c>
    </row>
    <row r="14" spans="1:23">
      <c r="A14" t="s">
        <v>75</v>
      </c>
      <c r="B14" s="83">
        <f t="shared" ca="1" si="3"/>
        <v>3849</v>
      </c>
      <c r="C14">
        <f t="shared" ca="1" si="4"/>
        <v>0</v>
      </c>
      <c r="D14">
        <f t="shared" ca="1" si="5"/>
        <v>0.117462158203125</v>
      </c>
      <c r="E14">
        <f t="shared" ca="1" si="6"/>
        <v>0</v>
      </c>
      <c r="G14">
        <v>13</v>
      </c>
      <c r="H14">
        <v>661</v>
      </c>
      <c r="I14">
        <v>673</v>
      </c>
      <c r="J14">
        <v>677</v>
      </c>
      <c r="K14">
        <v>683</v>
      </c>
      <c r="L14">
        <v>691</v>
      </c>
      <c r="M14">
        <v>701</v>
      </c>
      <c r="N14">
        <v>709</v>
      </c>
      <c r="O14">
        <v>719</v>
      </c>
      <c r="P14">
        <v>727</v>
      </c>
      <c r="Q14">
        <v>733</v>
      </c>
      <c r="R14">
        <v>2689</v>
      </c>
      <c r="S14">
        <v>2693</v>
      </c>
      <c r="T14">
        <v>2699</v>
      </c>
      <c r="U14">
        <v>2707</v>
      </c>
      <c r="V14">
        <v>2711</v>
      </c>
      <c r="W14">
        <v>2713</v>
      </c>
    </row>
    <row r="15" spans="1:23">
      <c r="A15" t="s">
        <v>76</v>
      </c>
      <c r="B15" s="83">
        <f t="shared" ca="1" si="3"/>
        <v>21774</v>
      </c>
      <c r="C15">
        <f t="shared" ca="1" si="4"/>
        <v>1</v>
      </c>
      <c r="D15">
        <f t="shared" ca="1" si="5"/>
        <v>0.66448974609375</v>
      </c>
      <c r="E15">
        <f t="shared" ca="1" si="6"/>
        <v>3</v>
      </c>
      <c r="G15">
        <v>14</v>
      </c>
      <c r="H15">
        <v>739</v>
      </c>
      <c r="I15">
        <v>743</v>
      </c>
      <c r="J15">
        <v>751</v>
      </c>
      <c r="K15">
        <v>757</v>
      </c>
      <c r="L15">
        <v>761</v>
      </c>
      <c r="M15">
        <v>769</v>
      </c>
      <c r="N15">
        <v>773</v>
      </c>
      <c r="O15">
        <v>787</v>
      </c>
      <c r="P15">
        <v>797</v>
      </c>
      <c r="Q15">
        <v>809</v>
      </c>
      <c r="R15">
        <v>2749</v>
      </c>
      <c r="S15">
        <v>2753</v>
      </c>
      <c r="T15">
        <v>2767</v>
      </c>
      <c r="U15">
        <v>2777</v>
      </c>
      <c r="V15">
        <v>2789</v>
      </c>
      <c r="W15">
        <v>2791</v>
      </c>
    </row>
    <row r="16" spans="1:23">
      <c r="A16" t="s">
        <v>77</v>
      </c>
      <c r="B16" s="83">
        <f t="shared" ca="1" si="3"/>
        <v>11055</v>
      </c>
      <c r="C16">
        <f t="shared" ca="1" si="4"/>
        <v>0</v>
      </c>
      <c r="D16">
        <f t="shared" ca="1" si="5"/>
        <v>0.337371826171875</v>
      </c>
      <c r="E16">
        <f t="shared" ca="1" si="6"/>
        <v>1</v>
      </c>
      <c r="G16">
        <v>15</v>
      </c>
      <c r="H16">
        <v>811</v>
      </c>
      <c r="I16">
        <v>821</v>
      </c>
      <c r="J16">
        <v>823</v>
      </c>
      <c r="K16">
        <v>827</v>
      </c>
      <c r="L16">
        <v>829</v>
      </c>
      <c r="M16">
        <v>839</v>
      </c>
      <c r="N16">
        <v>853</v>
      </c>
      <c r="O16">
        <v>857</v>
      </c>
      <c r="P16">
        <v>859</v>
      </c>
      <c r="Q16">
        <v>863</v>
      </c>
      <c r="R16">
        <v>2833</v>
      </c>
      <c r="S16">
        <v>2837</v>
      </c>
      <c r="T16">
        <v>2843</v>
      </c>
      <c r="U16">
        <v>2851</v>
      </c>
      <c r="V16">
        <v>2857</v>
      </c>
      <c r="W16">
        <v>2861</v>
      </c>
    </row>
    <row r="17" spans="1:23">
      <c r="A17" t="s">
        <v>78</v>
      </c>
      <c r="B17" s="83">
        <f t="shared" ca="1" si="3"/>
        <v>25916</v>
      </c>
      <c r="C17">
        <f t="shared" ca="1" si="4"/>
        <v>1</v>
      </c>
      <c r="D17">
        <f t="shared" ca="1" si="5"/>
        <v>0.7908935546875</v>
      </c>
      <c r="E17">
        <f t="shared" ca="1" si="6"/>
        <v>4</v>
      </c>
      <c r="G17">
        <v>16</v>
      </c>
      <c r="H17">
        <v>877</v>
      </c>
      <c r="I17">
        <v>881</v>
      </c>
      <c r="J17">
        <v>883</v>
      </c>
      <c r="K17">
        <v>887</v>
      </c>
      <c r="L17">
        <v>907</v>
      </c>
      <c r="M17">
        <v>911</v>
      </c>
      <c r="N17">
        <v>919</v>
      </c>
      <c r="O17">
        <v>929</v>
      </c>
      <c r="P17">
        <v>937</v>
      </c>
      <c r="Q17">
        <v>941</v>
      </c>
      <c r="R17">
        <v>2909</v>
      </c>
      <c r="S17">
        <v>2917</v>
      </c>
      <c r="T17">
        <v>2927</v>
      </c>
      <c r="U17">
        <v>2939</v>
      </c>
      <c r="V17">
        <v>2953</v>
      </c>
      <c r="W17">
        <v>2957</v>
      </c>
    </row>
    <row r="18" spans="1:23">
      <c r="A18" t="s">
        <v>79</v>
      </c>
      <c r="B18" s="83">
        <f t="shared" ca="1" si="3"/>
        <v>4805</v>
      </c>
      <c r="C18">
        <f t="shared" ca="1" si="4"/>
        <v>0</v>
      </c>
      <c r="D18">
        <f t="shared" ca="1" si="5"/>
        <v>0.146636962890625</v>
      </c>
      <c r="E18">
        <f t="shared" ca="1" si="6"/>
        <v>0</v>
      </c>
    </row>
    <row r="19" spans="1:23">
      <c r="A19" t="s">
        <v>80</v>
      </c>
      <c r="B19" s="83">
        <f t="shared" ca="1" si="3"/>
        <v>13338</v>
      </c>
      <c r="C19">
        <f t="shared" ca="1" si="4"/>
        <v>0</v>
      </c>
      <c r="D19">
        <f t="shared" ca="1" si="5"/>
        <v>0.40704345703125</v>
      </c>
      <c r="E19">
        <f t="shared" ca="1" si="6"/>
        <v>1</v>
      </c>
      <c r="H19" s="84">
        <f ca="1">1+E17</f>
        <v>5</v>
      </c>
      <c r="I19" s="82" t="str">
        <f ca="1">IF(H21=1,IF(H22=1,"-"&amp;H19&amp;"x - "&amp;H20,"-"&amp;H19&amp;"x + "&amp;H20),IF(H22=1,H19&amp;"x - "&amp;H20,H19&amp;"x + "&amp;H20))</f>
        <v>5x + 2</v>
      </c>
      <c r="J19" s="82">
        <f ca="1">IF(H21=1,-H19,H19)</f>
        <v>5</v>
      </c>
      <c r="K19" s="82" t="s">
        <v>81</v>
      </c>
    </row>
    <row r="20" spans="1:23">
      <c r="A20" t="s">
        <v>82</v>
      </c>
      <c r="B20" s="83">
        <f t="shared" ca="1" si="3"/>
        <v>19275</v>
      </c>
      <c r="C20">
        <f t="shared" ca="1" si="4"/>
        <v>1</v>
      </c>
      <c r="D20">
        <f t="shared" ca="1" si="5"/>
        <v>0.588226318359375</v>
      </c>
      <c r="E20">
        <f t="shared" ca="1" si="6"/>
        <v>3</v>
      </c>
      <c r="H20" s="84">
        <f ca="1">E19+1+E18</f>
        <v>2</v>
      </c>
      <c r="I20" s="82"/>
      <c r="J20" s="82">
        <f ca="1">IF(H22=1,-H20,H20)</f>
        <v>2</v>
      </c>
      <c r="K20" s="82" t="s">
        <v>83</v>
      </c>
    </row>
    <row r="21" spans="1:23">
      <c r="A21" t="s">
        <v>84</v>
      </c>
      <c r="B21" s="83">
        <f t="shared" ca="1" si="3"/>
        <v>6440</v>
      </c>
      <c r="C21">
        <f t="shared" ca="1" si="4"/>
        <v>0</v>
      </c>
      <c r="D21">
        <f t="shared" ca="1" si="5"/>
        <v>0.196533203125</v>
      </c>
      <c r="E21">
        <f t="shared" ca="1" si="6"/>
        <v>0</v>
      </c>
      <c r="G21" t="s">
        <v>85</v>
      </c>
      <c r="H21" s="84">
        <f ca="1">C18</f>
        <v>0</v>
      </c>
    </row>
    <row r="22" spans="1:23">
      <c r="A22" t="s">
        <v>86</v>
      </c>
      <c r="B22" s="83">
        <f t="shared" ca="1" si="3"/>
        <v>5697</v>
      </c>
      <c r="C22">
        <f t="shared" ca="1" si="4"/>
        <v>0</v>
      </c>
      <c r="D22">
        <f t="shared" ca="1" si="5"/>
        <v>0.173858642578125</v>
      </c>
      <c r="E22">
        <f t="shared" ca="1" si="6"/>
        <v>0</v>
      </c>
      <c r="G22" t="s">
        <v>87</v>
      </c>
      <c r="H22" s="84">
        <f ca="1">C19</f>
        <v>0</v>
      </c>
      <c r="M22" s="83"/>
    </row>
    <row r="23" spans="1:23">
      <c r="A23" t="s">
        <v>88</v>
      </c>
      <c r="B23" s="83">
        <f t="shared" ca="1" si="3"/>
        <v>30694</v>
      </c>
      <c r="C23">
        <f t="shared" ca="1" si="4"/>
        <v>1</v>
      </c>
      <c r="D23">
        <f t="shared" ca="1" si="5"/>
        <v>0.93670654296875</v>
      </c>
      <c r="E23">
        <f t="shared" ca="1" si="6"/>
        <v>4</v>
      </c>
      <c r="H23" s="84"/>
      <c r="I23" s="82" t="s">
        <v>50</v>
      </c>
      <c r="J23" s="82" t="s">
        <v>89</v>
      </c>
      <c r="M23" s="83"/>
    </row>
    <row r="24" spans="1:23">
      <c r="A24" t="s">
        <v>90</v>
      </c>
      <c r="B24" s="83">
        <f t="shared" ca="1" si="3"/>
        <v>20775</v>
      </c>
      <c r="C24">
        <f t="shared" ca="1" si="4"/>
        <v>1</v>
      </c>
      <c r="D24">
        <f t="shared" ca="1" si="5"/>
        <v>0.634002685546875</v>
      </c>
      <c r="E24">
        <f t="shared" ca="1" si="6"/>
        <v>3</v>
      </c>
      <c r="H24" s="85"/>
      <c r="I24" s="82">
        <f ca="1">E16+-5</f>
        <v>-4</v>
      </c>
      <c r="J24" s="82">
        <f ca="1">J$19*I24+J$20</f>
        <v>-18</v>
      </c>
      <c r="K24" s="82" t="str">
        <f ca="1">"("&amp;I24&amp;", "&amp;J24&amp;")"</f>
        <v>(-4, -18)</v>
      </c>
      <c r="M24" s="83"/>
    </row>
    <row r="25" spans="1:23">
      <c r="A25" t="s">
        <v>91</v>
      </c>
      <c r="B25" s="83">
        <f t="shared" ca="1" si="3"/>
        <v>8148</v>
      </c>
      <c r="C25">
        <f t="shared" ca="1" si="4"/>
        <v>0</v>
      </c>
      <c r="D25">
        <f t="shared" ca="1" si="5"/>
        <v>0.2486572265625</v>
      </c>
      <c r="E25">
        <f t="shared" ca="1" si="6"/>
        <v>0</v>
      </c>
      <c r="H25" s="84"/>
      <c r="I25" s="82">
        <f ca="1">I24+E17+1</f>
        <v>1</v>
      </c>
      <c r="J25" s="82">
        <f ca="1">J$19*I25+J$20</f>
        <v>7</v>
      </c>
      <c r="K25" s="82" t="str">
        <f ca="1">"("&amp;I25&amp;", "&amp;J25&amp;")"</f>
        <v>(1, 7)</v>
      </c>
      <c r="M25" s="83"/>
    </row>
    <row r="26" spans="1:23">
      <c r="A26" t="s">
        <v>92</v>
      </c>
      <c r="B26" s="83">
        <f t="shared" ca="1" si="3"/>
        <v>21885</v>
      </c>
      <c r="C26">
        <f t="shared" ca="1" si="4"/>
        <v>1</v>
      </c>
      <c r="D26">
        <f t="shared" ca="1" si="5"/>
        <v>0.667877197265625</v>
      </c>
      <c r="E26">
        <f t="shared" ca="1" si="6"/>
        <v>3</v>
      </c>
      <c r="H26" s="84"/>
      <c r="M26" s="83"/>
    </row>
    <row r="27" spans="1:23">
      <c r="A27" t="s">
        <v>93</v>
      </c>
      <c r="B27" s="83">
        <f t="shared" ca="1" si="3"/>
        <v>11378</v>
      </c>
      <c r="C27">
        <f t="shared" ca="1" si="4"/>
        <v>0</v>
      </c>
      <c r="D27">
        <f t="shared" ca="1" si="5"/>
        <v>0.34722900390625</v>
      </c>
      <c r="E27">
        <f t="shared" ca="1" si="6"/>
        <v>1</v>
      </c>
      <c r="L27" s="83"/>
    </row>
    <row r="28" spans="1:23">
      <c r="A28" t="s">
        <v>94</v>
      </c>
      <c r="B28" s="83">
        <f t="shared" ca="1" si="3"/>
        <v>22723</v>
      </c>
      <c r="C28">
        <f t="shared" ca="1" si="4"/>
        <v>1</v>
      </c>
      <c r="D28">
        <f t="shared" ca="1" si="5"/>
        <v>0.693450927734375</v>
      </c>
      <c r="E28">
        <f t="shared" ca="1" si="6"/>
        <v>3</v>
      </c>
      <c r="M28" s="83"/>
    </row>
    <row r="29" spans="1:23">
      <c r="A29" t="s">
        <v>95</v>
      </c>
      <c r="B29" s="83">
        <f t="shared" ca="1" si="3"/>
        <v>25920</v>
      </c>
      <c r="C29">
        <f t="shared" ca="1" si="4"/>
        <v>1</v>
      </c>
      <c r="D29">
        <f t="shared" ca="1" si="5"/>
        <v>0.791015625</v>
      </c>
      <c r="E29">
        <f t="shared" ca="1" si="6"/>
        <v>4</v>
      </c>
      <c r="M29" s="83"/>
    </row>
    <row r="30" spans="1:23">
      <c r="A30" t="s">
        <v>96</v>
      </c>
      <c r="B30" s="83">
        <f t="shared" ca="1" si="3"/>
        <v>19577</v>
      </c>
      <c r="C30">
        <f t="shared" ca="1" si="4"/>
        <v>1</v>
      </c>
      <c r="D30">
        <f t="shared" ca="1" si="5"/>
        <v>0.597442626953125</v>
      </c>
      <c r="E30">
        <f t="shared" ca="1" si="6"/>
        <v>3</v>
      </c>
      <c r="M30" s="83"/>
    </row>
    <row r="31" spans="1:23">
      <c r="A31" t="s">
        <v>97</v>
      </c>
      <c r="B31" s="83">
        <f t="shared" ca="1" si="3"/>
        <v>7614</v>
      </c>
      <c r="C31">
        <f t="shared" ca="1" si="4"/>
        <v>0</v>
      </c>
      <c r="D31">
        <f t="shared" ca="1" si="5"/>
        <v>0.23236083984375</v>
      </c>
      <c r="E31">
        <f t="shared" ca="1" si="6"/>
        <v>0</v>
      </c>
      <c r="M31" s="83"/>
    </row>
    <row r="32" spans="1:23">
      <c r="A32" t="s">
        <v>98</v>
      </c>
      <c r="B32" s="83">
        <f t="shared" ca="1" si="3"/>
        <v>15903</v>
      </c>
      <c r="C32">
        <f t="shared" ca="1" si="4"/>
        <v>0</v>
      </c>
      <c r="D32">
        <f t="shared" ca="1" si="5"/>
        <v>0.485321044921875</v>
      </c>
      <c r="E32">
        <f t="shared" ca="1" si="6"/>
        <v>1</v>
      </c>
      <c r="M32" s="83"/>
    </row>
    <row r="33" spans="1:13">
      <c r="A33" t="s">
        <v>99</v>
      </c>
      <c r="B33" s="83">
        <f t="shared" ca="1" si="3"/>
        <v>5484</v>
      </c>
      <c r="C33">
        <f t="shared" ca="1" si="4"/>
        <v>0</v>
      </c>
      <c r="D33">
        <f t="shared" ca="1" si="5"/>
        <v>0.1673583984375</v>
      </c>
      <c r="E33">
        <f t="shared" ca="1" si="6"/>
        <v>0</v>
      </c>
      <c r="M33" s="83"/>
    </row>
    <row r="34" spans="1:13">
      <c r="A34" t="s">
        <v>100</v>
      </c>
      <c r="B34" s="83">
        <f t="shared" ca="1" si="3"/>
        <v>14133</v>
      </c>
      <c r="C34">
        <f t="shared" ca="1" si="4"/>
        <v>0</v>
      </c>
      <c r="D34">
        <f t="shared" ca="1" si="5"/>
        <v>0.431304931640625</v>
      </c>
      <c r="E34">
        <f t="shared" ca="1" si="6"/>
        <v>1</v>
      </c>
      <c r="M34" s="83"/>
    </row>
    <row r="35" spans="1:13">
      <c r="A35" t="s">
        <v>101</v>
      </c>
      <c r="B35" s="83">
        <f t="shared" ca="1" si="3"/>
        <v>22474</v>
      </c>
      <c r="C35">
        <f t="shared" ca="1" si="4"/>
        <v>1</v>
      </c>
      <c r="D35">
        <f t="shared" ca="1" si="5"/>
        <v>0.68585205078125</v>
      </c>
      <c r="E35">
        <f t="shared" ca="1" si="6"/>
        <v>3</v>
      </c>
      <c r="M35" s="83"/>
    </row>
    <row r="36" spans="1:13">
      <c r="A36" t="s">
        <v>102</v>
      </c>
      <c r="B36" s="83">
        <f t="shared" ca="1" si="3"/>
        <v>7483</v>
      </c>
      <c r="C36">
        <f t="shared" ca="1" si="4"/>
        <v>0</v>
      </c>
      <c r="D36">
        <f t="shared" ca="1" si="5"/>
        <v>0.228363037109375</v>
      </c>
      <c r="E36">
        <f t="shared" ca="1" si="6"/>
        <v>0</v>
      </c>
      <c r="M36" s="83"/>
    </row>
    <row r="37" spans="1:13">
      <c r="A37" t="s">
        <v>103</v>
      </c>
      <c r="B37" s="83">
        <f t="shared" ca="1" si="3"/>
        <v>7256</v>
      </c>
      <c r="C37">
        <f t="shared" ca="1" si="4"/>
        <v>0</v>
      </c>
      <c r="D37">
        <f t="shared" ca="1" si="5"/>
        <v>0.221435546875</v>
      </c>
      <c r="E37">
        <f t="shared" ca="1" si="6"/>
        <v>0</v>
      </c>
      <c r="M37" s="83"/>
    </row>
    <row r="38" spans="1:13">
      <c r="A38" t="s">
        <v>104</v>
      </c>
      <c r="B38" s="83">
        <f t="shared" ca="1" si="3"/>
        <v>4529</v>
      </c>
      <c r="C38">
        <f t="shared" ca="1" si="4"/>
        <v>0</v>
      </c>
      <c r="D38">
        <f t="shared" ca="1" si="5"/>
        <v>0.138214111328125</v>
      </c>
      <c r="E38">
        <f t="shared" ca="1" si="6"/>
        <v>0</v>
      </c>
      <c r="M38" s="83"/>
    </row>
    <row r="39" spans="1:13">
      <c r="A39" t="s">
        <v>105</v>
      </c>
      <c r="B39" s="83">
        <f t="shared" ca="1" si="3"/>
        <v>9878</v>
      </c>
      <c r="C39">
        <f t="shared" ca="1" si="4"/>
        <v>0</v>
      </c>
      <c r="D39">
        <f t="shared" ca="1" si="5"/>
        <v>0.30145263671875</v>
      </c>
      <c r="E39">
        <f t="shared" ca="1" si="6"/>
        <v>1</v>
      </c>
      <c r="M39" s="83"/>
    </row>
    <row r="40" spans="1:13">
      <c r="A40" t="s">
        <v>106</v>
      </c>
      <c r="B40" s="83">
        <f t="shared" ca="1" si="3"/>
        <v>21015</v>
      </c>
      <c r="C40">
        <f t="shared" ca="1" si="4"/>
        <v>1</v>
      </c>
      <c r="D40">
        <f t="shared" ca="1" si="5"/>
        <v>0.641326904296875</v>
      </c>
      <c r="E40">
        <f t="shared" ca="1" si="6"/>
        <v>3</v>
      </c>
      <c r="M40" s="83"/>
    </row>
    <row r="41" spans="1:13">
      <c r="A41" t="s">
        <v>107</v>
      </c>
      <c r="B41" s="83">
        <f t="shared" ca="1" si="3"/>
        <v>9732</v>
      </c>
      <c r="C41">
        <f t="shared" ca="1" si="4"/>
        <v>0</v>
      </c>
      <c r="D41">
        <f t="shared" ca="1" si="5"/>
        <v>0.2969970703125</v>
      </c>
      <c r="E41">
        <f t="shared" ca="1" si="6"/>
        <v>1</v>
      </c>
      <c r="M41" s="83"/>
    </row>
    <row r="42" spans="1:13">
      <c r="A42" t="s">
        <v>108</v>
      </c>
      <c r="B42" s="83">
        <f t="shared" ca="1" si="3"/>
        <v>6125</v>
      </c>
      <c r="C42">
        <f t="shared" ca="1" si="4"/>
        <v>0</v>
      </c>
      <c r="D42">
        <f t="shared" ca="1" si="5"/>
        <v>0.186920166015625</v>
      </c>
      <c r="E42">
        <f t="shared" ca="1" si="6"/>
        <v>0</v>
      </c>
      <c r="M42" s="83"/>
    </row>
    <row r="43" spans="1:13">
      <c r="A43" t="s">
        <v>109</v>
      </c>
      <c r="B43" s="83">
        <f t="shared" ca="1" si="3"/>
        <v>5666</v>
      </c>
      <c r="C43">
        <f t="shared" ca="1" si="4"/>
        <v>0</v>
      </c>
      <c r="D43">
        <f t="shared" ca="1" si="5"/>
        <v>0.17291259765625</v>
      </c>
      <c r="E43">
        <f t="shared" ca="1" si="6"/>
        <v>0</v>
      </c>
      <c r="M43" s="83"/>
    </row>
    <row r="44" spans="1:13">
      <c r="A44" t="s">
        <v>110</v>
      </c>
      <c r="B44" s="83">
        <f t="shared" ca="1" si="3"/>
        <v>30899</v>
      </c>
      <c r="C44">
        <f t="shared" ca="1" si="4"/>
        <v>1</v>
      </c>
      <c r="D44">
        <f t="shared" ca="1" si="5"/>
        <v>0.942962646484375</v>
      </c>
      <c r="E44">
        <f t="shared" ca="1" si="6"/>
        <v>4</v>
      </c>
      <c r="M44" s="83"/>
    </row>
    <row r="45" spans="1:13">
      <c r="A45" t="s">
        <v>111</v>
      </c>
      <c r="B45" s="83">
        <f t="shared" ca="1" si="3"/>
        <v>7792</v>
      </c>
      <c r="C45">
        <f t="shared" ca="1" si="4"/>
        <v>0</v>
      </c>
      <c r="D45">
        <f t="shared" ca="1" si="5"/>
        <v>0.23779296875</v>
      </c>
      <c r="E45">
        <f t="shared" ca="1" si="6"/>
        <v>0</v>
      </c>
      <c r="M45" s="83"/>
    </row>
    <row r="46" spans="1:13">
      <c r="A46" t="s">
        <v>112</v>
      </c>
      <c r="B46" s="83">
        <f t="shared" ca="1" si="3"/>
        <v>17897</v>
      </c>
      <c r="C46">
        <f t="shared" ca="1" si="4"/>
        <v>1</v>
      </c>
      <c r="D46">
        <f t="shared" ca="1" si="5"/>
        <v>0.546173095703125</v>
      </c>
      <c r="E46">
        <f t="shared" ca="1" si="6"/>
        <v>3</v>
      </c>
    </row>
    <row r="47" spans="1:13">
      <c r="A47" t="s">
        <v>113</v>
      </c>
      <c r="B47" s="83">
        <f t="shared" ca="1" si="3"/>
        <v>29294</v>
      </c>
      <c r="C47">
        <f t="shared" ca="1" si="4"/>
        <v>1</v>
      </c>
      <c r="D47">
        <f t="shared" ca="1" si="5"/>
        <v>0.89398193359375</v>
      </c>
      <c r="E47">
        <f t="shared" ca="1" si="6"/>
        <v>4</v>
      </c>
    </row>
    <row r="48" spans="1:13">
      <c r="A48" t="s">
        <v>114</v>
      </c>
      <c r="B48" s="83">
        <f t="shared" ca="1" si="3"/>
        <v>27919</v>
      </c>
      <c r="C48">
        <f t="shared" ca="1" si="4"/>
        <v>1</v>
      </c>
      <c r="D48">
        <f t="shared" ca="1" si="5"/>
        <v>0.852020263671875</v>
      </c>
      <c r="E48">
        <f t="shared" ca="1" si="6"/>
        <v>4</v>
      </c>
    </row>
    <row r="49" spans="1:5">
      <c r="A49" t="s">
        <v>115</v>
      </c>
      <c r="B49" s="83">
        <f t="shared" ca="1" si="3"/>
        <v>12700</v>
      </c>
      <c r="C49">
        <f t="shared" ca="1" si="4"/>
        <v>0</v>
      </c>
      <c r="D49">
        <f t="shared" ca="1" si="5"/>
        <v>0.3875732421875</v>
      </c>
      <c r="E49">
        <f t="shared" ca="1" si="6"/>
        <v>1</v>
      </c>
    </row>
    <row r="50" spans="1:5">
      <c r="A50" t="s">
        <v>116</v>
      </c>
      <c r="B50" s="83">
        <f t="shared" ca="1" si="3"/>
        <v>22437</v>
      </c>
      <c r="C50">
        <f t="shared" ca="1" si="4"/>
        <v>1</v>
      </c>
      <c r="D50">
        <f t="shared" ca="1" si="5"/>
        <v>0.684722900390625</v>
      </c>
      <c r="E50">
        <f t="shared" ca="1" si="6"/>
        <v>3</v>
      </c>
    </row>
    <row r="51" spans="1:5">
      <c r="A51" t="s">
        <v>117</v>
      </c>
      <c r="B51" s="83">
        <f t="shared" ca="1" si="3"/>
        <v>18298</v>
      </c>
      <c r="C51">
        <f t="shared" ca="1" si="4"/>
        <v>1</v>
      </c>
      <c r="D51">
        <f t="shared" ca="1" si="5"/>
        <v>0.55841064453125</v>
      </c>
      <c r="E51">
        <f t="shared" ca="1" si="6"/>
        <v>3</v>
      </c>
    </row>
    <row r="52" spans="1:5">
      <c r="A52" t="s">
        <v>118</v>
      </c>
      <c r="B52" s="83">
        <f t="shared" ca="1" si="3"/>
        <v>19243</v>
      </c>
      <c r="C52">
        <f t="shared" ca="1" si="4"/>
        <v>1</v>
      </c>
      <c r="D52">
        <f t="shared" ca="1" si="5"/>
        <v>0.587249755859375</v>
      </c>
      <c r="E52">
        <f t="shared" ca="1" si="6"/>
        <v>3</v>
      </c>
    </row>
    <row r="53" spans="1:5">
      <c r="A53" t="s">
        <v>119</v>
      </c>
      <c r="B53" s="83">
        <f t="shared" ca="1" si="3"/>
        <v>19336</v>
      </c>
      <c r="C53">
        <f t="shared" ca="1" si="4"/>
        <v>1</v>
      </c>
      <c r="D53">
        <f t="shared" ca="1" si="5"/>
        <v>0.590087890625</v>
      </c>
      <c r="E53">
        <f t="shared" ca="1" si="6"/>
        <v>3</v>
      </c>
    </row>
    <row r="54" spans="1:5">
      <c r="A54" t="s">
        <v>120</v>
      </c>
      <c r="B54" s="83">
        <f t="shared" ca="1" si="3"/>
        <v>18721</v>
      </c>
      <c r="C54">
        <f t="shared" ca="1" si="4"/>
        <v>1</v>
      </c>
      <c r="D54">
        <f t="shared" ca="1" si="5"/>
        <v>0.571319580078125</v>
      </c>
      <c r="E54">
        <f t="shared" ca="1" si="6"/>
        <v>3</v>
      </c>
    </row>
    <row r="55" spans="1:5">
      <c r="A55" t="s">
        <v>121</v>
      </c>
      <c r="B55" s="83">
        <f t="shared" ca="1" si="3"/>
        <v>24902</v>
      </c>
      <c r="C55">
        <f t="shared" ca="1" si="4"/>
        <v>1</v>
      </c>
      <c r="D55">
        <f t="shared" ca="1" si="5"/>
        <v>0.75994873046875</v>
      </c>
      <c r="E55">
        <f t="shared" ca="1" si="6"/>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ACFC-F0F6-481D-A675-4F2F82948D64}">
  <dimension ref="A1:Q41"/>
  <sheetViews>
    <sheetView topLeftCell="A31" workbookViewId="0">
      <selection activeCell="C42" sqref="C42"/>
    </sheetView>
  </sheetViews>
  <sheetFormatPr defaultRowHeight="14.4"/>
  <cols>
    <col min="1" max="1" width="14.44140625" customWidth="1"/>
    <col min="2" max="2" width="10.44140625" customWidth="1"/>
    <col min="4" max="4" width="13.5546875" customWidth="1"/>
    <col min="17" max="17" width="19.109375" customWidth="1"/>
  </cols>
  <sheetData>
    <row r="1" spans="1:16" ht="15" customHeight="1">
      <c r="A1" s="99" t="s">
        <v>7</v>
      </c>
      <c r="B1" s="100"/>
      <c r="C1" s="100"/>
      <c r="D1" s="100"/>
      <c r="E1" s="100"/>
      <c r="F1" s="100"/>
      <c r="G1" s="100"/>
      <c r="H1" s="100"/>
      <c r="I1" s="100"/>
      <c r="J1" s="100"/>
      <c r="K1" s="100"/>
      <c r="L1" s="100"/>
      <c r="M1" s="100"/>
      <c r="N1" s="100"/>
      <c r="O1" s="100"/>
      <c r="P1" s="101"/>
    </row>
    <row r="2" spans="1:16">
      <c r="A2" s="102"/>
      <c r="B2" s="103"/>
      <c r="C2" s="103"/>
      <c r="D2" s="103"/>
      <c r="E2" s="103"/>
      <c r="F2" s="103"/>
      <c r="G2" s="103"/>
      <c r="H2" s="103"/>
      <c r="I2" s="103"/>
      <c r="J2" s="103"/>
      <c r="K2" s="103"/>
      <c r="L2" s="103"/>
      <c r="M2" s="103"/>
      <c r="N2" s="103"/>
      <c r="O2" s="103"/>
      <c r="P2" s="104"/>
    </row>
    <row r="3" spans="1:16">
      <c r="A3" s="102"/>
      <c r="B3" s="103"/>
      <c r="C3" s="103"/>
      <c r="D3" s="103"/>
      <c r="E3" s="103"/>
      <c r="F3" s="103"/>
      <c r="G3" s="103"/>
      <c r="H3" s="103"/>
      <c r="I3" s="103"/>
      <c r="J3" s="103"/>
      <c r="K3" s="103"/>
      <c r="L3" s="103"/>
      <c r="M3" s="103"/>
      <c r="N3" s="103"/>
      <c r="O3" s="103"/>
      <c r="P3" s="104"/>
    </row>
    <row r="4" spans="1:16">
      <c r="A4" s="102"/>
      <c r="B4" s="103"/>
      <c r="C4" s="103"/>
      <c r="D4" s="103"/>
      <c r="E4" s="103"/>
      <c r="F4" s="103"/>
      <c r="G4" s="103"/>
      <c r="H4" s="103"/>
      <c r="I4" s="103"/>
      <c r="J4" s="103"/>
      <c r="K4" s="103"/>
      <c r="L4" s="103"/>
      <c r="M4" s="103"/>
      <c r="N4" s="103"/>
      <c r="O4" s="103"/>
      <c r="P4" s="104"/>
    </row>
    <row r="5" spans="1:16">
      <c r="A5" s="102"/>
      <c r="B5" s="103"/>
      <c r="C5" s="103"/>
      <c r="D5" s="103"/>
      <c r="E5" s="103"/>
      <c r="F5" s="103"/>
      <c r="G5" s="103"/>
      <c r="H5" s="103"/>
      <c r="I5" s="103"/>
      <c r="J5" s="103"/>
      <c r="K5" s="103"/>
      <c r="L5" s="103"/>
      <c r="M5" s="103"/>
      <c r="N5" s="103"/>
      <c r="O5" s="103"/>
      <c r="P5" s="104"/>
    </row>
    <row r="6" spans="1:16">
      <c r="A6" s="102"/>
      <c r="B6" s="103"/>
      <c r="C6" s="103"/>
      <c r="D6" s="103"/>
      <c r="E6" s="103"/>
      <c r="F6" s="103"/>
      <c r="G6" s="103"/>
      <c r="H6" s="103"/>
      <c r="I6" s="103"/>
      <c r="J6" s="103"/>
      <c r="K6" s="103"/>
      <c r="L6" s="103"/>
      <c r="M6" s="103"/>
      <c r="N6" s="103"/>
      <c r="O6" s="103"/>
      <c r="P6" s="104"/>
    </row>
    <row r="7" spans="1:16">
      <c r="A7" s="102"/>
      <c r="B7" s="103"/>
      <c r="C7" s="103"/>
      <c r="D7" s="103"/>
      <c r="E7" s="103"/>
      <c r="F7" s="103"/>
      <c r="G7" s="103"/>
      <c r="H7" s="103"/>
      <c r="I7" s="103"/>
      <c r="J7" s="103"/>
      <c r="K7" s="103"/>
      <c r="L7" s="103"/>
      <c r="M7" s="103"/>
      <c r="N7" s="103"/>
      <c r="O7" s="103"/>
      <c r="P7" s="104"/>
    </row>
    <row r="8" spans="1:16">
      <c r="A8" s="102"/>
      <c r="B8" s="103"/>
      <c r="C8" s="103"/>
      <c r="D8" s="103"/>
      <c r="E8" s="103"/>
      <c r="F8" s="103"/>
      <c r="G8" s="103"/>
      <c r="H8" s="103"/>
      <c r="I8" s="103"/>
      <c r="J8" s="103"/>
      <c r="K8" s="103"/>
      <c r="L8" s="103"/>
      <c r="M8" s="103"/>
      <c r="N8" s="103"/>
      <c r="O8" s="103"/>
      <c r="P8" s="104"/>
    </row>
    <row r="9" spans="1:16">
      <c r="A9" s="102"/>
      <c r="B9" s="103"/>
      <c r="C9" s="103"/>
      <c r="D9" s="103"/>
      <c r="E9" s="103"/>
      <c r="F9" s="103"/>
      <c r="G9" s="103"/>
      <c r="H9" s="103"/>
      <c r="I9" s="103"/>
      <c r="J9" s="103"/>
      <c r="K9" s="103"/>
      <c r="L9" s="103"/>
      <c r="M9" s="103"/>
      <c r="N9" s="103"/>
      <c r="O9" s="103"/>
      <c r="P9" s="104"/>
    </row>
    <row r="10" spans="1:16">
      <c r="A10" s="102"/>
      <c r="B10" s="103"/>
      <c r="C10" s="103"/>
      <c r="D10" s="103"/>
      <c r="E10" s="103"/>
      <c r="F10" s="103"/>
      <c r="G10" s="103"/>
      <c r="H10" s="103"/>
      <c r="I10" s="103"/>
      <c r="J10" s="103"/>
      <c r="K10" s="103"/>
      <c r="L10" s="103"/>
      <c r="M10" s="103"/>
      <c r="N10" s="103"/>
      <c r="O10" s="103"/>
      <c r="P10" s="104"/>
    </row>
    <row r="11" spans="1:16" ht="15" thickBot="1">
      <c r="A11" s="105"/>
      <c r="B11" s="106"/>
      <c r="C11" s="106"/>
      <c r="D11" s="106"/>
      <c r="E11" s="106"/>
      <c r="F11" s="106"/>
      <c r="G11" s="106"/>
      <c r="H11" s="106"/>
      <c r="I11" s="106"/>
      <c r="J11" s="106"/>
      <c r="K11" s="106"/>
      <c r="L11" s="106"/>
      <c r="M11" s="106"/>
      <c r="N11" s="106"/>
      <c r="O11" s="106"/>
      <c r="P11" s="107"/>
    </row>
    <row r="12" spans="1:16" ht="29.4" thickBot="1">
      <c r="B12" s="6" t="s">
        <v>8</v>
      </c>
      <c r="C12" s="108" t="s">
        <v>9</v>
      </c>
      <c r="D12" s="108"/>
      <c r="E12" s="7" t="s">
        <v>10</v>
      </c>
      <c r="F12" s="7" t="s">
        <v>11</v>
      </c>
      <c r="G12" s="108" t="s">
        <v>12</v>
      </c>
      <c r="H12" s="109"/>
    </row>
    <row r="13" spans="1:16">
      <c r="B13" s="1">
        <v>1</v>
      </c>
      <c r="C13" s="110" t="s">
        <v>13</v>
      </c>
      <c r="D13" s="110"/>
      <c r="E13" s="2" t="s">
        <v>10</v>
      </c>
      <c r="F13" s="2">
        <v>2.2046199999999998</v>
      </c>
      <c r="G13" s="110" t="s">
        <v>14</v>
      </c>
      <c r="H13" s="111"/>
      <c r="J13" s="112" t="s">
        <v>15</v>
      </c>
      <c r="K13" s="113"/>
      <c r="L13" s="113"/>
      <c r="M13" s="113"/>
      <c r="N13" s="114"/>
    </row>
    <row r="14" spans="1:16">
      <c r="B14" s="1">
        <v>1</v>
      </c>
      <c r="C14" s="110" t="s">
        <v>16</v>
      </c>
      <c r="D14" s="110"/>
      <c r="E14" s="2" t="s">
        <v>10</v>
      </c>
      <c r="F14" s="2">
        <v>29.573499999999999</v>
      </c>
      <c r="G14" s="110" t="s">
        <v>17</v>
      </c>
      <c r="H14" s="111"/>
      <c r="J14" s="115" t="s">
        <v>18</v>
      </c>
      <c r="K14" s="116"/>
      <c r="L14" s="115" t="s">
        <v>19</v>
      </c>
      <c r="M14" s="110"/>
      <c r="N14" s="111"/>
    </row>
    <row r="15" spans="1:16">
      <c r="B15" s="1">
        <v>1</v>
      </c>
      <c r="C15" s="110" t="s">
        <v>20</v>
      </c>
      <c r="D15" s="110"/>
      <c r="E15" s="2" t="s">
        <v>10</v>
      </c>
      <c r="F15" s="3">
        <v>28.349523125000001</v>
      </c>
      <c r="G15" s="110" t="s">
        <v>21</v>
      </c>
      <c r="H15" s="111"/>
      <c r="J15" s="117" t="s">
        <v>22</v>
      </c>
      <c r="K15" s="118"/>
      <c r="L15" s="119" t="s">
        <v>23</v>
      </c>
      <c r="M15" s="120"/>
      <c r="N15" s="121"/>
    </row>
    <row r="16" spans="1:16">
      <c r="B16" s="1">
        <v>1</v>
      </c>
      <c r="C16" s="110" t="s">
        <v>13</v>
      </c>
      <c r="D16" s="110"/>
      <c r="E16" s="2" t="s">
        <v>10</v>
      </c>
      <c r="F16" s="2">
        <v>1000</v>
      </c>
      <c r="G16" s="110" t="s">
        <v>21</v>
      </c>
      <c r="H16" s="111"/>
      <c r="J16" s="124" t="s">
        <v>24</v>
      </c>
      <c r="K16" s="125"/>
      <c r="L16" s="119" t="s">
        <v>25</v>
      </c>
      <c r="M16" s="120"/>
      <c r="N16" s="121"/>
    </row>
    <row r="17" spans="1:14">
      <c r="B17" s="1">
        <v>1</v>
      </c>
      <c r="C17" s="110" t="s">
        <v>21</v>
      </c>
      <c r="D17" s="110"/>
      <c r="E17" s="2" t="s">
        <v>10</v>
      </c>
      <c r="F17" s="2">
        <v>1000</v>
      </c>
      <c r="G17" s="110" t="s">
        <v>26</v>
      </c>
      <c r="H17" s="111"/>
      <c r="J17" s="126" t="s">
        <v>27</v>
      </c>
      <c r="K17" s="127"/>
      <c r="L17" s="119" t="s">
        <v>28</v>
      </c>
      <c r="M17" s="120"/>
      <c r="N17" s="121"/>
    </row>
    <row r="18" spans="1:14" ht="15" thickBot="1">
      <c r="B18" s="1">
        <v>1</v>
      </c>
      <c r="C18" s="110" t="s">
        <v>26</v>
      </c>
      <c r="D18" s="110"/>
      <c r="E18" s="2" t="s">
        <v>10</v>
      </c>
      <c r="F18" s="2">
        <v>1000</v>
      </c>
      <c r="G18" s="110" t="s">
        <v>29</v>
      </c>
      <c r="H18" s="111"/>
      <c r="J18" s="128" t="s">
        <v>30</v>
      </c>
      <c r="K18" s="129"/>
      <c r="L18" s="128" t="s">
        <v>31</v>
      </c>
      <c r="M18" s="130"/>
      <c r="N18" s="131"/>
    </row>
    <row r="19" spans="1:14">
      <c r="B19" s="1">
        <v>1</v>
      </c>
      <c r="C19" s="110" t="s">
        <v>32</v>
      </c>
      <c r="D19" s="110"/>
      <c r="E19" s="2" t="s">
        <v>10</v>
      </c>
      <c r="F19" s="3">
        <v>33.814022600000001</v>
      </c>
      <c r="G19" s="110" t="s">
        <v>33</v>
      </c>
      <c r="H19" s="111"/>
    </row>
    <row r="20" spans="1:14">
      <c r="B20" s="1">
        <v>1</v>
      </c>
      <c r="C20" s="110" t="s">
        <v>32</v>
      </c>
      <c r="D20" s="110"/>
      <c r="E20" s="2" t="s">
        <v>10</v>
      </c>
      <c r="F20" s="3">
        <v>0.26417205235800001</v>
      </c>
      <c r="G20" s="110" t="s">
        <v>34</v>
      </c>
      <c r="H20" s="111"/>
    </row>
    <row r="21" spans="1:14">
      <c r="B21" s="1">
        <v>1</v>
      </c>
      <c r="C21" s="110" t="s">
        <v>37</v>
      </c>
      <c r="D21" s="110"/>
      <c r="E21" s="2" t="s">
        <v>10</v>
      </c>
      <c r="F21" s="3">
        <v>4.9289199999999997</v>
      </c>
      <c r="G21" s="110" t="s">
        <v>17</v>
      </c>
      <c r="H21" s="111"/>
    </row>
    <row r="22" spans="1:14">
      <c r="B22" s="1">
        <v>1</v>
      </c>
      <c r="C22" s="110" t="s">
        <v>38</v>
      </c>
      <c r="D22" s="110"/>
      <c r="E22" s="2" t="s">
        <v>10</v>
      </c>
      <c r="F22" s="3">
        <v>3.28084</v>
      </c>
      <c r="G22" s="110" t="s">
        <v>39</v>
      </c>
      <c r="H22" s="111"/>
    </row>
    <row r="23" spans="1:14" ht="15" thickBot="1">
      <c r="B23" s="4">
        <v>1</v>
      </c>
      <c r="C23" s="122" t="s">
        <v>41</v>
      </c>
      <c r="D23" s="122"/>
      <c r="E23" s="5" t="s">
        <v>10</v>
      </c>
      <c r="F23" s="5">
        <v>24</v>
      </c>
      <c r="G23" s="122" t="s">
        <v>42</v>
      </c>
      <c r="H23" s="123"/>
    </row>
    <row r="24" spans="1:14" ht="15" customHeight="1">
      <c r="A24" s="99" t="s">
        <v>44</v>
      </c>
      <c r="B24" s="100"/>
      <c r="C24" s="100"/>
      <c r="D24" s="100"/>
      <c r="E24" s="100"/>
      <c r="F24" s="100"/>
      <c r="G24" s="100"/>
      <c r="H24" s="100"/>
      <c r="I24" s="100"/>
      <c r="J24" s="100"/>
      <c r="K24" s="101"/>
    </row>
    <row r="25" spans="1:14">
      <c r="A25" s="102"/>
      <c r="B25" s="103"/>
      <c r="C25" s="103"/>
      <c r="D25" s="103"/>
      <c r="E25" s="103"/>
      <c r="F25" s="103"/>
      <c r="G25" s="103"/>
      <c r="H25" s="103"/>
      <c r="I25" s="103"/>
      <c r="J25" s="103"/>
      <c r="K25" s="104"/>
    </row>
    <row r="26" spans="1:14">
      <c r="A26" s="102"/>
      <c r="B26" s="103"/>
      <c r="C26" s="103"/>
      <c r="D26" s="103"/>
      <c r="E26" s="103"/>
      <c r="F26" s="103"/>
      <c r="G26" s="103"/>
      <c r="H26" s="103"/>
      <c r="I26" s="103"/>
      <c r="J26" s="103"/>
      <c r="K26" s="104"/>
    </row>
    <row r="27" spans="1:14">
      <c r="A27" s="102"/>
      <c r="B27" s="103"/>
      <c r="C27" s="103"/>
      <c r="D27" s="103"/>
      <c r="E27" s="103"/>
      <c r="F27" s="103"/>
      <c r="G27" s="103"/>
      <c r="H27" s="103"/>
      <c r="I27" s="103"/>
      <c r="J27" s="103"/>
      <c r="K27" s="104"/>
    </row>
    <row r="28" spans="1:14">
      <c r="A28" s="102"/>
      <c r="B28" s="103"/>
      <c r="C28" s="103"/>
      <c r="D28" s="103"/>
      <c r="E28" s="103"/>
      <c r="F28" s="103"/>
      <c r="G28" s="103"/>
      <c r="H28" s="103"/>
      <c r="I28" s="103"/>
      <c r="J28" s="103"/>
      <c r="K28" s="104"/>
    </row>
    <row r="29" spans="1:14">
      <c r="A29" s="102"/>
      <c r="B29" s="103"/>
      <c r="C29" s="103"/>
      <c r="D29" s="103"/>
      <c r="E29" s="103"/>
      <c r="F29" s="103"/>
      <c r="G29" s="103"/>
      <c r="H29" s="103"/>
      <c r="I29" s="103"/>
      <c r="J29" s="103"/>
      <c r="K29" s="104"/>
    </row>
    <row r="30" spans="1:14">
      <c r="A30" s="102"/>
      <c r="B30" s="103"/>
      <c r="C30" s="103"/>
      <c r="D30" s="103"/>
      <c r="E30" s="103"/>
      <c r="F30" s="103"/>
      <c r="G30" s="103"/>
      <c r="H30" s="103"/>
      <c r="I30" s="103"/>
      <c r="J30" s="103"/>
      <c r="K30" s="104"/>
    </row>
    <row r="31" spans="1:14" ht="15" thickBot="1">
      <c r="A31" s="105"/>
      <c r="B31" s="106"/>
      <c r="C31" s="106"/>
      <c r="D31" s="106"/>
      <c r="E31" s="106"/>
      <c r="F31" s="106"/>
      <c r="G31" s="106"/>
      <c r="H31" s="106"/>
      <c r="I31" s="106"/>
      <c r="J31" s="106"/>
      <c r="K31" s="107"/>
    </row>
    <row r="32" spans="1:14" ht="15" thickBot="1">
      <c r="A32" s="11"/>
      <c r="B32" s="10"/>
      <c r="C32" s="10"/>
      <c r="D32" s="10"/>
      <c r="E32" s="10"/>
      <c r="F32" s="10"/>
      <c r="G32" s="10"/>
      <c r="H32" s="10"/>
      <c r="I32" s="10"/>
      <c r="J32" s="10"/>
      <c r="K32" s="10"/>
    </row>
    <row r="33" spans="1:17" ht="16.5" customHeight="1" thickBot="1">
      <c r="A33" s="132" t="s">
        <v>47</v>
      </c>
      <c r="B33" s="133"/>
      <c r="C33" s="133"/>
      <c r="D33" s="133"/>
      <c r="E33" s="133"/>
      <c r="F33" s="133"/>
      <c r="G33" s="133"/>
      <c r="H33" s="133"/>
      <c r="I33" s="133"/>
      <c r="J33" s="133"/>
      <c r="K33" s="133"/>
      <c r="L33" s="133"/>
      <c r="M33" s="133"/>
      <c r="N33" s="133"/>
      <c r="O33" s="133"/>
      <c r="P33" s="134"/>
    </row>
    <row r="34" spans="1:17" ht="29.4" thickBot="1">
      <c r="A34" s="155"/>
      <c r="B34" s="156"/>
      <c r="C34" s="9" t="s">
        <v>48</v>
      </c>
      <c r="D34" s="9" t="s">
        <v>49</v>
      </c>
      <c r="E34" s="42" t="s">
        <v>50</v>
      </c>
      <c r="F34" s="41" t="s">
        <v>51</v>
      </c>
      <c r="G34" s="38" t="s">
        <v>52</v>
      </c>
      <c r="H34" s="18" t="s">
        <v>50</v>
      </c>
      <c r="I34" s="43" t="s">
        <v>53</v>
      </c>
      <c r="J34" s="18" t="s">
        <v>52</v>
      </c>
      <c r="K34" s="30" t="s">
        <v>50</v>
      </c>
      <c r="L34" s="30" t="s">
        <v>54</v>
      </c>
      <c r="M34" s="47" t="s">
        <v>52</v>
      </c>
      <c r="N34" s="18" t="s">
        <v>10</v>
      </c>
      <c r="O34" s="18" t="s">
        <v>55</v>
      </c>
      <c r="P34" s="49" t="s">
        <v>56</v>
      </c>
      <c r="Q34" s="15" t="s">
        <v>57</v>
      </c>
    </row>
    <row r="35" spans="1:17" ht="45.75" customHeight="1" thickBot="1">
      <c r="A35" s="162" t="s">
        <v>58</v>
      </c>
      <c r="B35" s="164"/>
      <c r="C35" s="14">
        <v>25</v>
      </c>
      <c r="D35" s="14" t="s">
        <v>59</v>
      </c>
      <c r="E35" s="35" t="s">
        <v>50</v>
      </c>
      <c r="F35" s="36">
        <f>F21/B14</f>
        <v>4.9289199999999997</v>
      </c>
      <c r="G35" s="39" t="s">
        <v>60</v>
      </c>
      <c r="H35" s="35" t="s">
        <v>50</v>
      </c>
      <c r="I35" s="44">
        <f>B16/F13</f>
        <v>0.45359290943563974</v>
      </c>
      <c r="J35" s="35" t="s">
        <v>61</v>
      </c>
      <c r="K35" s="165"/>
      <c r="L35" s="165"/>
      <c r="M35" s="165"/>
      <c r="N35" s="35" t="s">
        <v>10</v>
      </c>
      <c r="O35" s="36">
        <f>C35*F35*I35</f>
        <v>55.893079079387832</v>
      </c>
      <c r="P35" s="50" t="s">
        <v>62</v>
      </c>
      <c r="Q35" s="14" t="s">
        <v>63</v>
      </c>
    </row>
    <row r="36" spans="1:17" ht="33.9" customHeight="1" thickBot="1">
      <c r="A36" s="160" t="s">
        <v>64</v>
      </c>
      <c r="B36" s="167"/>
      <c r="C36" s="14">
        <v>2.5</v>
      </c>
      <c r="D36" s="14" t="s">
        <v>65</v>
      </c>
      <c r="E36" s="35" t="s">
        <v>50</v>
      </c>
      <c r="F36" s="37">
        <f>B20/F20</f>
        <v>3.7854117840021266</v>
      </c>
      <c r="G36" s="40" t="s">
        <v>122</v>
      </c>
      <c r="H36" s="35" t="s">
        <v>50</v>
      </c>
      <c r="I36" s="45">
        <f>B15/F15</f>
        <v>3.5273961949580414E-2</v>
      </c>
      <c r="J36" s="46" t="s">
        <v>123</v>
      </c>
      <c r="K36" s="168"/>
      <c r="L36" s="159"/>
      <c r="M36" s="169"/>
      <c r="N36" s="35" t="s">
        <v>10</v>
      </c>
      <c r="O36" s="37">
        <f>C36*F36*I36</f>
        <v>0.33381617808096081</v>
      </c>
      <c r="P36" s="51" t="s">
        <v>124</v>
      </c>
      <c r="Q36" s="12"/>
    </row>
    <row r="37" spans="1:17" ht="48.6" customHeight="1" thickBot="1">
      <c r="A37" s="157" t="s">
        <v>66</v>
      </c>
      <c r="B37" s="170"/>
      <c r="C37" s="14">
        <v>5</v>
      </c>
      <c r="D37" s="14" t="s">
        <v>67</v>
      </c>
      <c r="E37" s="35" t="s">
        <v>50</v>
      </c>
      <c r="F37" s="37">
        <f>F22/B22</f>
        <v>3.28084</v>
      </c>
      <c r="G37" s="40" t="s">
        <v>125</v>
      </c>
      <c r="H37" s="35" t="s">
        <v>50</v>
      </c>
      <c r="I37" s="45">
        <f>F22/B22</f>
        <v>3.28084</v>
      </c>
      <c r="J37" s="46" t="s">
        <v>125</v>
      </c>
      <c r="K37" s="35" t="s">
        <v>50</v>
      </c>
      <c r="L37" s="59">
        <f>F21/B21</f>
        <v>4.9289199999999997</v>
      </c>
      <c r="M37" s="48" t="s">
        <v>126</v>
      </c>
      <c r="N37" s="35" t="s">
        <v>10</v>
      </c>
      <c r="O37" s="37">
        <f>C37*F37*I37*L37</f>
        <v>265.27228363306972</v>
      </c>
      <c r="P37" s="51" t="s">
        <v>127</v>
      </c>
      <c r="Q37" s="13"/>
    </row>
    <row r="38" spans="1:17" ht="18.600000000000001" thickBot="1">
      <c r="A38" s="151" t="s">
        <v>68</v>
      </c>
      <c r="B38" s="152"/>
      <c r="C38" s="152"/>
      <c r="D38" s="152"/>
      <c r="E38" s="152"/>
      <c r="F38" s="152"/>
      <c r="G38" s="152"/>
      <c r="H38" s="152"/>
      <c r="I38" s="152"/>
      <c r="J38" s="152"/>
      <c r="K38" s="152"/>
      <c r="L38" s="152"/>
      <c r="M38" s="152"/>
      <c r="N38" s="152"/>
      <c r="O38" s="152"/>
      <c r="P38" s="171"/>
    </row>
    <row r="39" spans="1:17" ht="29.4" thickBot="1">
      <c r="A39" s="155"/>
      <c r="B39" s="156"/>
      <c r="C39" s="18" t="s">
        <v>48</v>
      </c>
      <c r="D39" s="18" t="s">
        <v>49</v>
      </c>
      <c r="E39" s="21" t="s">
        <v>50</v>
      </c>
      <c r="F39" s="8" t="s">
        <v>51</v>
      </c>
      <c r="G39" s="18" t="s">
        <v>52</v>
      </c>
      <c r="H39" s="8" t="s">
        <v>50</v>
      </c>
      <c r="I39" s="33" t="s">
        <v>53</v>
      </c>
      <c r="J39" s="18" t="s">
        <v>52</v>
      </c>
      <c r="K39" s="8" t="s">
        <v>50</v>
      </c>
      <c r="L39" s="30" t="s">
        <v>54</v>
      </c>
      <c r="M39" s="17" t="s">
        <v>52</v>
      </c>
      <c r="N39" s="25" t="s">
        <v>10</v>
      </c>
      <c r="O39" s="18" t="s">
        <v>55</v>
      </c>
      <c r="P39" s="28" t="s">
        <v>56</v>
      </c>
    </row>
    <row r="40" spans="1:17" ht="48.9" customHeight="1" thickBot="1">
      <c r="A40" s="160" t="s">
        <v>69</v>
      </c>
      <c r="B40" s="167"/>
      <c r="C40" s="19" t="str">
        <f>Conversions!C40</f>
        <v>Enter Name</v>
      </c>
      <c r="D40" s="19" t="s">
        <v>59</v>
      </c>
      <c r="E40" s="22" t="s">
        <v>50</v>
      </c>
      <c r="F40" s="23">
        <f>F14/B14</f>
        <v>29.573499999999999</v>
      </c>
      <c r="G40" s="24" t="s">
        <v>60</v>
      </c>
      <c r="H40" s="31" t="s">
        <v>50</v>
      </c>
      <c r="I40" s="34">
        <f>B13/F13</f>
        <v>0.45359290943563974</v>
      </c>
      <c r="J40" s="24" t="s">
        <v>61</v>
      </c>
      <c r="K40" s="172"/>
      <c r="L40" s="172"/>
      <c r="M40" s="173"/>
      <c r="N40" s="26" t="s">
        <v>10</v>
      </c>
      <c r="O40" s="37" t="e">
        <f>C40*F40*I40</f>
        <v>#VALUE!</v>
      </c>
      <c r="P40" s="29" t="s">
        <v>62</v>
      </c>
    </row>
    <row r="41" spans="1:17" ht="48.9" customHeight="1" thickBot="1">
      <c r="A41" s="149" t="s">
        <v>70</v>
      </c>
      <c r="B41" s="166"/>
      <c r="C41" s="20" t="str">
        <f>Conversions!C41</f>
        <v>Enter Name</v>
      </c>
      <c r="D41" s="20" t="s">
        <v>71</v>
      </c>
      <c r="E41" s="20" t="s">
        <v>50</v>
      </c>
      <c r="F41" s="60">
        <f>F22/B22</f>
        <v>3.28084</v>
      </c>
      <c r="G41" s="56" t="s">
        <v>125</v>
      </c>
      <c r="H41" s="32" t="s">
        <v>50</v>
      </c>
      <c r="I41" s="80">
        <f>F22/B22</f>
        <v>3.28084</v>
      </c>
      <c r="J41" s="56" t="s">
        <v>125</v>
      </c>
      <c r="K41" s="16" t="s">
        <v>50</v>
      </c>
      <c r="L41" s="81">
        <f>B16/F16</f>
        <v>1E-3</v>
      </c>
      <c r="M41" s="57" t="s">
        <v>128</v>
      </c>
      <c r="N41" s="27" t="s">
        <v>10</v>
      </c>
      <c r="O41" s="37" t="e">
        <f>C41*F41*I41*L41</f>
        <v>#VALUE!</v>
      </c>
      <c r="P41" s="58" t="s">
        <v>129</v>
      </c>
    </row>
  </sheetData>
  <mergeCells count="49">
    <mergeCell ref="A41:B41"/>
    <mergeCell ref="A36:B36"/>
    <mergeCell ref="K36:M36"/>
    <mergeCell ref="A37:B37"/>
    <mergeCell ref="A38:P38"/>
    <mergeCell ref="A39:B39"/>
    <mergeCell ref="A40:B40"/>
    <mergeCell ref="K40:M40"/>
    <mergeCell ref="A35:B35"/>
    <mergeCell ref="K35:M35"/>
    <mergeCell ref="C20:D20"/>
    <mergeCell ref="G20:H20"/>
    <mergeCell ref="C21:D21"/>
    <mergeCell ref="G21:H21"/>
    <mergeCell ref="C22:D22"/>
    <mergeCell ref="G22:H22"/>
    <mergeCell ref="C23:D23"/>
    <mergeCell ref="G23:H23"/>
    <mergeCell ref="A24:K31"/>
    <mergeCell ref="A33:P33"/>
    <mergeCell ref="A34:B34"/>
    <mergeCell ref="C18:D18"/>
    <mergeCell ref="G18:H18"/>
    <mergeCell ref="J18:K18"/>
    <mergeCell ref="L18:N18"/>
    <mergeCell ref="C19:D19"/>
    <mergeCell ref="G19:H19"/>
    <mergeCell ref="C16:D16"/>
    <mergeCell ref="G16:H16"/>
    <mergeCell ref="J16:K16"/>
    <mergeCell ref="L16:N16"/>
    <mergeCell ref="C17:D17"/>
    <mergeCell ref="G17:H17"/>
    <mergeCell ref="J17:K17"/>
    <mergeCell ref="L17:N17"/>
    <mergeCell ref="C14:D14"/>
    <mergeCell ref="G14:H14"/>
    <mergeCell ref="J14:K14"/>
    <mergeCell ref="L14:N14"/>
    <mergeCell ref="C15:D15"/>
    <mergeCell ref="G15:H15"/>
    <mergeCell ref="J15:K15"/>
    <mergeCell ref="L15:N15"/>
    <mergeCell ref="A1:P11"/>
    <mergeCell ref="C12:D12"/>
    <mergeCell ref="G12:H12"/>
    <mergeCell ref="C13:D13"/>
    <mergeCell ref="G13:H13"/>
    <mergeCell ref="J13:N13"/>
  </mergeCells>
  <conditionalFormatting sqref="F40 I40">
    <cfRule type="expression" dxfId="0" priority="1">
      <formula>NOT(OR(ISBLANK(F40),_xlfn.ISFORMULA(F40)))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BBAA7-7892-4AED-B159-88642EDC59F0}">
  <dimension ref="B1:F5"/>
  <sheetViews>
    <sheetView workbookViewId="0">
      <selection sqref="A1:XFD1048576"/>
    </sheetView>
  </sheetViews>
  <sheetFormatPr defaultRowHeight="14.4"/>
  <cols>
    <col min="1" max="1" width="4" customWidth="1"/>
  </cols>
  <sheetData>
    <row r="1" spans="2:6" ht="15" thickBot="1"/>
    <row r="2" spans="2:6" ht="25.95" customHeight="1">
      <c r="B2" s="174" t="s">
        <v>130</v>
      </c>
      <c r="C2" s="175"/>
      <c r="D2" s="175"/>
      <c r="E2" s="175"/>
      <c r="F2" s="176"/>
    </row>
    <row r="3" spans="2:6">
      <c r="B3" s="177"/>
      <c r="C3" s="178"/>
      <c r="D3" s="178"/>
      <c r="E3" s="178"/>
      <c r="F3" s="179"/>
    </row>
    <row r="4" spans="2:6">
      <c r="B4" s="177"/>
      <c r="C4" s="178"/>
      <c r="D4" s="178"/>
      <c r="E4" s="178"/>
      <c r="F4" s="179"/>
    </row>
    <row r="5" spans="2:6" ht="15" thickBot="1">
      <c r="B5" s="180"/>
      <c r="C5" s="181"/>
      <c r="D5" s="181"/>
      <c r="E5" s="181"/>
      <c r="F5" s="182"/>
    </row>
  </sheetData>
  <mergeCells count="1">
    <mergeCell ref="B2: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2" ma:contentTypeDescription="Create a new document." ma:contentTypeScope="" ma:versionID="6bc0b7581c09b9f313ad3ed87bd6a776">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e5cf56fa91d6b3bf150400b25a491c02"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29BAF0-14B6-4E1B-BA72-51F7164DDA8E}">
  <ds:schemaRefs>
    <ds:schemaRef ds:uri="http://schemas.microsoft.com/office/2006/metadata/properties"/>
    <ds:schemaRef ds:uri="http://schemas.microsoft.com/office/infopath/2007/PartnerControls"/>
    <ds:schemaRef ds:uri="cca9fd2d-ef84-45c9-8063-8f4bd4c29606"/>
  </ds:schemaRefs>
</ds:datastoreItem>
</file>

<file path=customXml/itemProps2.xml><?xml version="1.0" encoding="utf-8"?>
<ds:datastoreItem xmlns:ds="http://schemas.openxmlformats.org/officeDocument/2006/customXml" ds:itemID="{AC55D865-7CAA-405F-A804-01C6AF30F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fd2d-ef84-45c9-8063-8f4bd4c29606"/>
    <ds:schemaRef ds:uri="18557d39-01b8-4d71-9479-3fad46529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3B6B4C-EC0E-4746-BC50-2C3213BAC2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Goals and Instructions</vt:lpstr>
      <vt:lpstr>Conversions</vt:lpstr>
      <vt:lpstr>Random</vt:lpstr>
      <vt:lpstr>Solutions</vt:lpstr>
      <vt:lpstr>Sheet1</vt:lpstr>
    </vt:vector>
  </TitlesOfParts>
  <Manager/>
  <Company>Grand Canyon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Gutteridge</dc:creator>
  <cp:keywords/>
  <dc:description/>
  <cp:lastModifiedBy>Richard Ketchersid</cp:lastModifiedBy>
  <cp:revision/>
  <dcterms:created xsi:type="dcterms:W3CDTF">2023-08-23T19:58:12Z</dcterms:created>
  <dcterms:modified xsi:type="dcterms:W3CDTF">2024-01-19T20:22:36Z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0x0101002C289946819CFF499E91D197BC975371</vt:lpwstr>
  </property>
  <property fmtid="{D5CDD505-2E9C-101B-9397-08002B2CF9AE}" pid="3" name="MediaServiceImageTags">
    <vt:lpwstr/>
  </property>
</Properties>
</file>